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 PLANEACION 2025\2025-2\6. TABLERO DE CONTROL\"/>
    </mc:Choice>
  </mc:AlternateContent>
  <bookViews>
    <workbookView xWindow="0" yWindow="0" windowWidth="20490" windowHeight="7530" activeTab="7"/>
  </bookViews>
  <sheets>
    <sheet name="E1" sheetId="11" r:id="rId1"/>
    <sheet name="E2" sheetId="1" r:id="rId2"/>
    <sheet name="E3" sheetId="12" r:id="rId3"/>
    <sheet name="E4" sheetId="13" r:id="rId4"/>
    <sheet name="E5" sheetId="14" r:id="rId5"/>
    <sheet name="E6" sheetId="15" r:id="rId6"/>
    <sheet name="E7" sheetId="16" r:id="rId7"/>
    <sheet name="Consolidado de avance anual" sheetId="18" r:id="rId8"/>
  </sheets>
  <definedNames>
    <definedName name="_xlnm.Print_Titles" localSheetId="7">'Consolidado de avance anual'!$1:$7</definedName>
    <definedName name="_xlnm.Print_Titles" localSheetId="0">'E1'!$1:$10</definedName>
    <definedName name="_xlnm.Print_Titles" localSheetId="1">'E2'!$1:$10</definedName>
    <definedName name="_xlnm.Print_Titles" localSheetId="2">'E3'!$1:$10</definedName>
    <definedName name="_xlnm.Print_Titles" localSheetId="3">'E4'!$1:$10</definedName>
    <definedName name="_xlnm.Print_Titles" localSheetId="4">'E5'!$1:$10</definedName>
    <definedName name="_xlnm.Print_Titles" localSheetId="5">'E6'!$1:$10</definedName>
    <definedName name="_xlnm.Print_Titles" localSheetId="6">'E7'!$1:$10</definedName>
  </definedNames>
  <calcPr calcId="162913"/>
</workbook>
</file>

<file path=xl/calcChain.xml><?xml version="1.0" encoding="utf-8"?>
<calcChain xmlns="http://schemas.openxmlformats.org/spreadsheetml/2006/main">
  <c r="C44" i="18" l="1"/>
  <c r="D44" i="18"/>
  <c r="E44" i="18"/>
  <c r="N14" i="16" l="1"/>
  <c r="N13" i="16"/>
  <c r="N50" i="15"/>
  <c r="N49" i="15"/>
  <c r="N48" i="15"/>
  <c r="N47" i="15"/>
  <c r="N44" i="15"/>
  <c r="N43" i="15"/>
  <c r="N40" i="15"/>
  <c r="N39" i="15"/>
  <c r="N38" i="15"/>
  <c r="N37" i="15"/>
  <c r="N36" i="15"/>
  <c r="N35" i="15"/>
  <c r="N30" i="15"/>
  <c r="N29" i="15"/>
  <c r="N28" i="15"/>
  <c r="N27" i="15"/>
  <c r="N23" i="15"/>
  <c r="N22" i="15"/>
  <c r="N21" i="15"/>
  <c r="N20" i="15"/>
  <c r="N16" i="15"/>
  <c r="N15" i="15"/>
  <c r="N14" i="15"/>
  <c r="N13" i="15"/>
  <c r="O31" i="1"/>
  <c r="T31" i="1"/>
  <c r="T30" i="1"/>
  <c r="T27" i="1"/>
  <c r="T24" i="1"/>
  <c r="T19" i="1"/>
  <c r="T16" i="1"/>
  <c r="T13" i="1"/>
  <c r="Q13" i="1"/>
  <c r="Q16" i="1"/>
  <c r="Q19" i="1"/>
  <c r="Q24" i="1"/>
  <c r="Q27" i="1"/>
  <c r="Q30" i="1"/>
  <c r="F13" i="18"/>
  <c r="F14" i="18"/>
  <c r="F15" i="18"/>
  <c r="F16" i="18"/>
  <c r="F17" i="18"/>
  <c r="N48" i="14"/>
  <c r="N45" i="14"/>
  <c r="N40" i="14"/>
  <c r="N39" i="14"/>
  <c r="N34" i="14"/>
  <c r="N31" i="14"/>
  <c r="N28" i="14"/>
  <c r="N27" i="14"/>
  <c r="N26" i="14"/>
  <c r="N23" i="14"/>
  <c r="N20" i="14"/>
  <c r="N19" i="14"/>
  <c r="N16" i="14"/>
  <c r="N13" i="14"/>
  <c r="N24" i="13"/>
  <c r="N23" i="13"/>
  <c r="N19" i="13"/>
  <c r="N14" i="13"/>
  <c r="N15" i="13"/>
  <c r="N16" i="13"/>
  <c r="N13" i="13"/>
  <c r="N16" i="12"/>
  <c r="N19" i="12"/>
  <c r="N13" i="12"/>
  <c r="N30" i="1"/>
  <c r="N27" i="1"/>
  <c r="N24" i="1"/>
  <c r="N19" i="1"/>
  <c r="N16" i="1"/>
  <c r="N13" i="1"/>
  <c r="N45" i="11"/>
  <c r="N42" i="11"/>
  <c r="N38" i="11"/>
  <c r="N35" i="11"/>
  <c r="N32" i="11"/>
  <c r="N24" i="11"/>
  <c r="N19" i="11"/>
  <c r="N16" i="11"/>
  <c r="N13" i="11"/>
  <c r="C11" i="18"/>
  <c r="D11" i="18"/>
  <c r="N46" i="11" l="1"/>
  <c r="E11" i="18" s="1"/>
  <c r="N25" i="13"/>
  <c r="E14" i="18" s="1"/>
  <c r="N31" i="1"/>
  <c r="E12" i="18" s="1"/>
  <c r="N20" i="12"/>
  <c r="E13" i="18" s="1"/>
  <c r="N15" i="16"/>
  <c r="E17" i="18" s="1"/>
  <c r="N51" i="15"/>
  <c r="E16" i="18" s="1"/>
  <c r="Q31" i="1"/>
  <c r="F12" i="18" s="1"/>
  <c r="N49" i="14"/>
  <c r="E15" i="18" s="1"/>
  <c r="J17" i="18"/>
  <c r="I17" i="18"/>
  <c r="H17" i="18"/>
  <c r="G17" i="18"/>
  <c r="K14" i="16"/>
  <c r="K15" i="16" s="1"/>
  <c r="D17" i="18" s="1"/>
  <c r="K13" i="16"/>
  <c r="H14" i="16"/>
  <c r="H13" i="16"/>
  <c r="H15" i="16" s="1"/>
  <c r="C17" i="18" s="1"/>
  <c r="J16" i="18"/>
  <c r="I16" i="18"/>
  <c r="H16" i="18"/>
  <c r="G16" i="18"/>
  <c r="K48" i="15"/>
  <c r="K49" i="15"/>
  <c r="K50" i="15"/>
  <c r="K47" i="15"/>
  <c r="H48" i="15"/>
  <c r="H49" i="15"/>
  <c r="H50" i="15"/>
  <c r="H47" i="15"/>
  <c r="K44" i="15"/>
  <c r="K43" i="15"/>
  <c r="H44" i="15"/>
  <c r="H43" i="15"/>
  <c r="K36" i="15"/>
  <c r="K37" i="15"/>
  <c r="K38" i="15"/>
  <c r="K39" i="15"/>
  <c r="K40" i="15"/>
  <c r="K35" i="15"/>
  <c r="H36" i="15"/>
  <c r="H37" i="15"/>
  <c r="H38" i="15"/>
  <c r="H39" i="15"/>
  <c r="H40" i="15"/>
  <c r="H35" i="15"/>
  <c r="K28" i="15"/>
  <c r="K29" i="15"/>
  <c r="K30" i="15"/>
  <c r="K27" i="15"/>
  <c r="H28" i="15"/>
  <c r="H29" i="15"/>
  <c r="H30" i="15"/>
  <c r="H27" i="15"/>
  <c r="K21" i="15"/>
  <c r="K22" i="15"/>
  <c r="K23" i="15"/>
  <c r="K20" i="15"/>
  <c r="H21" i="15"/>
  <c r="H22" i="15"/>
  <c r="H23" i="15"/>
  <c r="H20" i="15"/>
  <c r="K16" i="15"/>
  <c r="K14" i="15"/>
  <c r="K15" i="15"/>
  <c r="K13" i="15"/>
  <c r="H14" i="15"/>
  <c r="H15" i="15"/>
  <c r="H16" i="15"/>
  <c r="H13" i="15"/>
  <c r="J15" i="18"/>
  <c r="I15" i="18"/>
  <c r="H15" i="18"/>
  <c r="G15" i="18"/>
  <c r="J14" i="18"/>
  <c r="I14" i="18"/>
  <c r="H14" i="18"/>
  <c r="G14" i="18"/>
  <c r="J13" i="18"/>
  <c r="I13" i="18"/>
  <c r="H13" i="18"/>
  <c r="G13" i="18"/>
  <c r="I12" i="18"/>
  <c r="J11" i="18"/>
  <c r="I11" i="18"/>
  <c r="H11" i="18"/>
  <c r="G11" i="18"/>
  <c r="F11" i="18"/>
  <c r="K48" i="14"/>
  <c r="H48" i="14"/>
  <c r="K45" i="14"/>
  <c r="H45" i="14"/>
  <c r="K40" i="14"/>
  <c r="K39" i="14"/>
  <c r="H40" i="14"/>
  <c r="H39" i="14"/>
  <c r="K34" i="14"/>
  <c r="H34" i="14"/>
  <c r="K31" i="14"/>
  <c r="H31" i="14"/>
  <c r="K27" i="14"/>
  <c r="K28" i="14"/>
  <c r="K26" i="14"/>
  <c r="H27" i="14"/>
  <c r="H28" i="14"/>
  <c r="H26" i="14"/>
  <c r="K23" i="14"/>
  <c r="H23" i="14"/>
  <c r="K20" i="14"/>
  <c r="K19" i="14"/>
  <c r="H20" i="14"/>
  <c r="H19" i="14"/>
  <c r="K16" i="14"/>
  <c r="H16" i="14"/>
  <c r="K13" i="14"/>
  <c r="H13" i="14"/>
  <c r="K23" i="13"/>
  <c r="K25" i="13" s="1"/>
  <c r="D14" i="18" s="1"/>
  <c r="K24" i="13"/>
  <c r="H24" i="13"/>
  <c r="H23" i="13"/>
  <c r="H25" i="13" s="1"/>
  <c r="C14" i="18" s="1"/>
  <c r="K19" i="13"/>
  <c r="H19" i="13"/>
  <c r="K14" i="13"/>
  <c r="K15" i="13"/>
  <c r="K16" i="13"/>
  <c r="K13" i="13"/>
  <c r="H14" i="13"/>
  <c r="H15" i="13"/>
  <c r="H16" i="13"/>
  <c r="H13" i="13"/>
  <c r="K20" i="12"/>
  <c r="D13" i="18" s="1"/>
  <c r="K19" i="12"/>
  <c r="H19" i="12"/>
  <c r="H20" i="12" s="1"/>
  <c r="C13" i="18" s="1"/>
  <c r="K16" i="12"/>
  <c r="K13" i="12"/>
  <c r="H16" i="12"/>
  <c r="H13" i="12"/>
  <c r="G31" i="11"/>
  <c r="G41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G15" i="11"/>
  <c r="G18" i="11" s="1"/>
  <c r="G23" i="11" s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L29" i="1"/>
  <c r="M29" i="1"/>
  <c r="K29" i="1"/>
  <c r="J29" i="1"/>
  <c r="J26" i="1"/>
  <c r="J23" i="1"/>
  <c r="J18" i="1"/>
  <c r="J15" i="1"/>
  <c r="K30" i="1"/>
  <c r="K27" i="1"/>
  <c r="K24" i="1"/>
  <c r="K19" i="1"/>
  <c r="K16" i="1"/>
  <c r="K13" i="1"/>
  <c r="H30" i="1"/>
  <c r="H27" i="1"/>
  <c r="H24" i="1"/>
  <c r="H19" i="1"/>
  <c r="H16" i="1"/>
  <c r="H13" i="1"/>
  <c r="K45" i="11"/>
  <c r="K42" i="11"/>
  <c r="K38" i="11"/>
  <c r="K35" i="11"/>
  <c r="K32" i="11"/>
  <c r="K27" i="11"/>
  <c r="K24" i="11"/>
  <c r="K19" i="11"/>
  <c r="K16" i="11"/>
  <c r="K13" i="11"/>
  <c r="J12" i="18" l="1"/>
  <c r="J25" i="18" s="1"/>
  <c r="H49" i="14"/>
  <c r="C15" i="18" s="1"/>
  <c r="K49" i="14"/>
  <c r="D15" i="18" s="1"/>
  <c r="K31" i="1"/>
  <c r="D12" i="18" s="1"/>
  <c r="H31" i="1"/>
  <c r="C12" i="18" s="1"/>
  <c r="H51" i="15"/>
  <c r="C16" i="18" s="1"/>
  <c r="K51" i="15"/>
  <c r="D16" i="18" s="1"/>
  <c r="G25" i="18"/>
  <c r="I25" i="18"/>
  <c r="K46" i="11"/>
  <c r="H45" i="11"/>
  <c r="H42" i="11"/>
  <c r="H38" i="11"/>
  <c r="H35" i="11"/>
  <c r="H32" i="11"/>
  <c r="H27" i="11"/>
  <c r="H24" i="11"/>
  <c r="H19" i="11"/>
  <c r="H16" i="11"/>
  <c r="H13" i="11"/>
  <c r="H46" i="11" l="1"/>
  <c r="C25" i="18" s="1"/>
  <c r="D25" i="18"/>
  <c r="AD45" i="11"/>
  <c r="I46" i="11"/>
  <c r="G46" i="11"/>
  <c r="I15" i="16" l="1"/>
  <c r="L15" i="16"/>
  <c r="O15" i="16"/>
  <c r="R15" i="16"/>
  <c r="U15" i="16"/>
  <c r="X15" i="16"/>
  <c r="AA15" i="16"/>
  <c r="G15" i="16"/>
  <c r="I51" i="15"/>
  <c r="L51" i="15"/>
  <c r="O51" i="15"/>
  <c r="R51" i="15"/>
  <c r="U51" i="15"/>
  <c r="X51" i="15"/>
  <c r="AA51" i="15"/>
  <c r="G51" i="15"/>
  <c r="G49" i="14"/>
  <c r="I49" i="14"/>
  <c r="L49" i="14"/>
  <c r="O49" i="14"/>
  <c r="R49" i="14"/>
  <c r="U49" i="14"/>
  <c r="X49" i="14"/>
  <c r="AA49" i="14"/>
  <c r="I25" i="13"/>
  <c r="L25" i="13"/>
  <c r="O25" i="13"/>
  <c r="R25" i="13"/>
  <c r="U25" i="13"/>
  <c r="X25" i="13"/>
  <c r="AA25" i="13"/>
  <c r="G25" i="13"/>
  <c r="I20" i="12"/>
  <c r="L20" i="12"/>
  <c r="O20" i="12"/>
  <c r="R20" i="12"/>
  <c r="U20" i="12"/>
  <c r="X20" i="12"/>
  <c r="AA20" i="12"/>
  <c r="G20" i="12"/>
  <c r="L46" i="11"/>
  <c r="O46" i="11"/>
  <c r="R46" i="11"/>
  <c r="U46" i="11"/>
  <c r="X46" i="11"/>
  <c r="AA46" i="11"/>
  <c r="I31" i="1"/>
  <c r="L31" i="1"/>
  <c r="H12" i="18"/>
  <c r="H25" i="18" s="1"/>
  <c r="R31" i="1"/>
  <c r="U31" i="1"/>
  <c r="X31" i="1"/>
  <c r="AA31" i="1"/>
  <c r="G31" i="1"/>
  <c r="E25" i="18" l="1"/>
  <c r="F25" i="18"/>
  <c r="AD13" i="16"/>
  <c r="AD14" i="16"/>
  <c r="AD50" i="15"/>
  <c r="AD49" i="15"/>
  <c r="AD48" i="15"/>
  <c r="AD47" i="15"/>
  <c r="AD44" i="15"/>
  <c r="AD43" i="15"/>
  <c r="AD40" i="15"/>
  <c r="AD39" i="15"/>
  <c r="AD38" i="15"/>
  <c r="AD37" i="15"/>
  <c r="AD36" i="15"/>
  <c r="AD35" i="15"/>
  <c r="AD30" i="15"/>
  <c r="AD29" i="15"/>
  <c r="AD28" i="15"/>
  <c r="AD27" i="15"/>
  <c r="AD23" i="15"/>
  <c r="AD22" i="15"/>
  <c r="AD21" i="15"/>
  <c r="AD20" i="15"/>
  <c r="AD16" i="15"/>
  <c r="AD15" i="15"/>
  <c r="AD14" i="15"/>
  <c r="AD13" i="15"/>
  <c r="AD48" i="14"/>
  <c r="AD45" i="14"/>
  <c r="AD40" i="14"/>
  <c r="AD39" i="14"/>
  <c r="AD34" i="14"/>
  <c r="AD31" i="14"/>
  <c r="AD28" i="14"/>
  <c r="AD27" i="14"/>
  <c r="AD26" i="14"/>
  <c r="AD23" i="14"/>
  <c r="AD20" i="14"/>
  <c r="AD19" i="14"/>
  <c r="AD16" i="14"/>
  <c r="AD13" i="14"/>
  <c r="AD24" i="13"/>
  <c r="AD23" i="13"/>
  <c r="AD19" i="13"/>
  <c r="AD16" i="13"/>
  <c r="AD15" i="13"/>
  <c r="AD14" i="13"/>
  <c r="AD13" i="13"/>
  <c r="AD19" i="12"/>
  <c r="AD16" i="12"/>
  <c r="AD13" i="12"/>
  <c r="F13" i="12"/>
  <c r="AD42" i="11"/>
  <c r="AD38" i="11"/>
  <c r="AD35" i="11"/>
  <c r="AD32" i="11"/>
  <c r="AD27" i="11"/>
  <c r="AD24" i="11"/>
  <c r="AD19" i="11"/>
  <c r="AD16" i="11"/>
  <c r="AD13" i="11"/>
  <c r="AD30" i="1"/>
  <c r="AD27" i="1"/>
  <c r="AD24" i="1"/>
  <c r="AD19" i="1"/>
  <c r="AD16" i="1"/>
  <c r="AD13" i="1"/>
  <c r="AD15" i="16" l="1"/>
  <c r="C55" i="18" s="1"/>
  <c r="AD20" i="12"/>
  <c r="C51" i="18" s="1"/>
  <c r="AD46" i="11"/>
  <c r="C49" i="18" s="1"/>
  <c r="AD25" i="13"/>
  <c r="C52" i="18" s="1"/>
  <c r="AD51" i="15"/>
  <c r="C54" i="18" s="1"/>
  <c r="AD49" i="14"/>
  <c r="C53" i="18" s="1"/>
  <c r="AD31" i="1"/>
  <c r="C50" i="18" s="1"/>
  <c r="X13" i="12"/>
  <c r="D49" i="18" l="1"/>
  <c r="C13" i="12"/>
</calcChain>
</file>

<file path=xl/comments1.xml><?xml version="1.0" encoding="utf-8"?>
<comments xmlns="http://schemas.openxmlformats.org/spreadsheetml/2006/main">
  <authors>
    <author>USUARIO</author>
  </authors>
  <commentList>
    <comment ref="A2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Eliminado en el año 2025</t>
        </r>
      </text>
    </comment>
  </commentList>
</comments>
</file>

<file path=xl/sharedStrings.xml><?xml version="1.0" encoding="utf-8"?>
<sst xmlns="http://schemas.openxmlformats.org/spreadsheetml/2006/main" count="1566" uniqueCount="364">
  <si>
    <t>INDICADOR</t>
  </si>
  <si>
    <t>RESPONSABLES</t>
  </si>
  <si>
    <t>OBSERVACIONES</t>
  </si>
  <si>
    <t>EJE ESTRATÉGICO 1: Proceso de transformación con la participación activa de la comunidad educativa.</t>
  </si>
  <si>
    <t>Subprograma 1. Oferta de pregrados</t>
  </si>
  <si>
    <t>Desarrollo de nuevos  programas académicos de pregrado acordes a las necesidades del medio y a la demanda solicitada</t>
  </si>
  <si>
    <t>Nuevos programas aprobados de pregrado</t>
  </si>
  <si>
    <t>Subprograma 2. Oferta Posgradual</t>
  </si>
  <si>
    <t>Desarrollo de nuevos programas académicos de posgrado acordes a las necesidades del medio y a la demanda solicitada</t>
  </si>
  <si>
    <t>Nuevos programas aprobados de posgrado</t>
  </si>
  <si>
    <t>Vicerrectoría académica</t>
  </si>
  <si>
    <t>Subprograma 3. Oferta por convenio /pregrado/postgrado</t>
  </si>
  <si>
    <t xml:space="preserve">Elaboración y desarrollo de convenios, con otras IES, para atención de la demanda académica de la Institución. </t>
  </si>
  <si>
    <t>Numero de convenios realizados</t>
  </si>
  <si>
    <t>LINEA          BASE 2023</t>
  </si>
  <si>
    <t>META 2023</t>
  </si>
  <si>
    <t>META 2024</t>
  </si>
  <si>
    <t>% AVANCE 2024</t>
  </si>
  <si>
    <t>META 2025</t>
  </si>
  <si>
    <t>% AVANCE 2025</t>
  </si>
  <si>
    <t>META 2026</t>
  </si>
  <si>
    <t>% AVANCE 2026</t>
  </si>
  <si>
    <t>META 2027</t>
  </si>
  <si>
    <t>% AVANCE 2027</t>
  </si>
  <si>
    <t>META 2028</t>
  </si>
  <si>
    <t>% AVANCE 2028</t>
  </si>
  <si>
    <t>META 2029</t>
  </si>
  <si>
    <t>% AVANCE 2029</t>
  </si>
  <si>
    <t>META 2030</t>
  </si>
  <si>
    <t>% AVANCE 2030</t>
  </si>
  <si>
    <t>Programa 1: Programas académicos</t>
  </si>
  <si>
    <t>Subprograma 1. Capacitación E.</t>
  </si>
  <si>
    <t>Diseño y desarrollo de cursos de fortalecimiento de  competencias para presentar las pruebas Saber Pro y Saber T y T.</t>
  </si>
  <si>
    <t>Número de cursos realizados</t>
  </si>
  <si>
    <t>Subprograma 2. Simulacro</t>
  </si>
  <si>
    <t>Diseño y desarrollo de simulacros para el fortalecimiento de competencias de los estudiantes cuando presenten la pruebas Saber Pro y Saber T y T.</t>
  </si>
  <si>
    <t>Número de simulacros realizados</t>
  </si>
  <si>
    <t>autoevaluación</t>
  </si>
  <si>
    <t>Subprograma 1. Autoevaluación Institucional</t>
  </si>
  <si>
    <t>Aplicación del modelo de autoevaluación con miras de acreditación  y renovación de condiciones de calidad institucional.</t>
  </si>
  <si>
    <t>Informe de autoevaluación institucional</t>
  </si>
  <si>
    <t>Subprograma 2. Autoevaluación programas académicos</t>
  </si>
  <si>
    <t>Aplicación del modelo de autoevaluación con miras de acreditación  y renovación de condiciones de calidad de  programas académicos.</t>
  </si>
  <si>
    <t>Informe de autoevaluación de programas académicos</t>
  </si>
  <si>
    <t>Subprograma 3. Acreditación de programas</t>
  </si>
  <si>
    <t>Aplicación del modelo de autoevaluación para acreditación de programas</t>
  </si>
  <si>
    <t>Subprograma 1. Certificación de procesos</t>
  </si>
  <si>
    <t>Certificación de procesos institucionales</t>
  </si>
  <si>
    <t>Numero de certificaciones obtenidas</t>
  </si>
  <si>
    <t>Sistema de gestión de la calidad</t>
  </si>
  <si>
    <t>Subprograma 1. FURAG</t>
  </si>
  <si>
    <t>Seguimiento a FURAG</t>
  </si>
  <si>
    <t>Calificacion del furag</t>
  </si>
  <si>
    <t xml:space="preserve">PRODUCTO DE RESULTADO </t>
  </si>
  <si>
    <t xml:space="preserve">TOTAL DE PRODUCTO </t>
  </si>
  <si>
    <r>
      <t>EJE ESTRATÉGICO 2:</t>
    </r>
    <r>
      <rPr>
        <sz val="8"/>
        <color theme="1"/>
        <rFont val="Century Gothic"/>
        <family val="2"/>
      </rPr>
      <t xml:space="preserve"> La labor Profesoral como pilar del desarrollo institucional y la calidad académica</t>
    </r>
  </si>
  <si>
    <t>Programa 1: Comunidad profesoral Potencialidades humanas</t>
  </si>
  <si>
    <t>Subprograma 1. Reconocimiento, incentivos y estímulos LP</t>
  </si>
  <si>
    <t>Reconocimiento, incentivos y estímulos a los aportes significativos y trayectoria profesoral.</t>
  </si>
  <si>
    <t>Número de estímulos, incentivos y reconocimientos</t>
  </si>
  <si>
    <t>Subprograma 2. Estatuto profesoral o docente</t>
  </si>
  <si>
    <t>Actualización el estatuto Profesoral que garantice y mejore las condiciones de la prestación del servicio desde la selección, vinculación, permanencia y evaluación; incluyendo la labor del Profesoral del catedrático.</t>
  </si>
  <si>
    <t>Una actualización anual</t>
  </si>
  <si>
    <t>Vicerrectoria Academica</t>
  </si>
  <si>
    <t>Talento Humano</t>
  </si>
  <si>
    <t>Subprograma 3. Mejoramiento salarial</t>
  </si>
  <si>
    <t>Gestión ante los entes competentes los actos administrativos necesarios para alcanzar el mejoramiento salarial de la comunidad Profesoral incluyendo a lo Profesores hora catedra.</t>
  </si>
  <si>
    <r>
      <rPr>
        <b/>
        <i/>
        <u/>
        <sz val="8"/>
        <color theme="1"/>
        <rFont val="Century Gothic"/>
        <family val="2"/>
      </rPr>
      <t>Objetivo Estratégico 2 del eje 2:</t>
    </r>
    <r>
      <rPr>
        <sz val="8"/>
        <color theme="1"/>
        <rFont val="Century Gothic"/>
        <family val="2"/>
      </rPr>
      <t xml:space="preserve"> Fortalecer el bienestar y desarrollo  de la comunidad profesoral para mejorar la calidad académica.</t>
    </r>
  </si>
  <si>
    <t>Programa 1: Desarrollo profesoral</t>
  </si>
  <si>
    <t>Subprograma 1. Formación posgradual</t>
  </si>
  <si>
    <t>Formación posgradual a la comunidad de profesores del ITP</t>
  </si>
  <si>
    <t>Evidencias de gestión</t>
  </si>
  <si>
    <t>Numero de profesores con formación posgradual</t>
  </si>
  <si>
    <t>Capacitación continua a la comunidad de profesores del ITP, acorde a las necesidades identificadas en procesos de autoevaluación</t>
  </si>
  <si>
    <t xml:space="preserve">Numero de capacitaciones </t>
  </si>
  <si>
    <t>Subprograma 2. Capacitación Profesoral</t>
  </si>
  <si>
    <t xml:space="preserve">Gestión ante los entidades competentes la ampliación de la  planta profesoral </t>
  </si>
  <si>
    <t>Numero de profesores de tiempo completo</t>
  </si>
  <si>
    <t>% EJECUCION 2023</t>
  </si>
  <si>
    <r>
      <t>EJE ESTRATÉGICO 3:</t>
    </r>
    <r>
      <rPr>
        <sz val="8"/>
        <color theme="1"/>
        <rFont val="Century Gothic"/>
        <family val="2"/>
      </rPr>
      <t xml:space="preserve"> La investigación para reconocer y potencializar la competitividad del territorio. </t>
    </r>
  </si>
  <si>
    <t>Programa 1: Desarrollo científico, tecnológico y formativo</t>
  </si>
  <si>
    <t>Subprograma 1. Investigación para todos</t>
  </si>
  <si>
    <t>Vinculación de la comunidad académica en los procesos de investigación, pertinentes para el Instituto y para la región.</t>
  </si>
  <si>
    <t>Subprograma 2. Alianzas estratégicas</t>
  </si>
  <si>
    <t xml:space="preserve">Generación de alianzas estratégicas con los sectores productivos, académico y social. </t>
  </si>
  <si>
    <t>Numero de personas vinculadas</t>
  </si>
  <si>
    <t>Numero de alianzas</t>
  </si>
  <si>
    <t>CIECYT</t>
  </si>
  <si>
    <t>Subprograma 3. Categorización</t>
  </si>
  <si>
    <t>Categorización de la productividad científica y académica</t>
  </si>
  <si>
    <t>Numero de categorizaciones al final de los 8 años</t>
  </si>
  <si>
    <t>EJE ESTRATÉGICO 4: La extensión y la proyección social para articular la academia y la sociedad</t>
  </si>
  <si>
    <t>Programa 1: Extensión</t>
  </si>
  <si>
    <t>Subprograma 1. Internacionalización</t>
  </si>
  <si>
    <t>Participación  en las mesas, comités, redes, nodos y grupos donde tenga influencia la academia.</t>
  </si>
  <si>
    <t>Organización de actividades de movilidad académica.</t>
  </si>
  <si>
    <t xml:space="preserve">Procesos de transferencia de conocimiento a través de intercambio de saberes con IES Nacional e Internacionales. </t>
  </si>
  <si>
    <t>Desarrollo de  estrategias que permita el fortalecimiento de las competencias de un segundo idioma conforme al marco de certificación internacional.</t>
  </si>
  <si>
    <t>Participaciones anuales</t>
  </si>
  <si>
    <t>Numero de movilidades realizadas</t>
  </si>
  <si>
    <t xml:space="preserve">Numero de intercambio de saberes </t>
  </si>
  <si>
    <t>Numero de docentes y estudiantes movilizados</t>
  </si>
  <si>
    <t>Extensión</t>
  </si>
  <si>
    <t>Subprograma 2. Educación continua</t>
  </si>
  <si>
    <t>Ejecución del plan de educación continuada, por programa académico.</t>
  </si>
  <si>
    <t>Número de ofertas de educación continua realizadas</t>
  </si>
  <si>
    <t>Proyectos de aula</t>
  </si>
  <si>
    <t>Responsabilidad social universitaria</t>
  </si>
  <si>
    <t>Numero de proyectos de aula ejecutados</t>
  </si>
  <si>
    <t>Numero de actividades realizadas (Horas sociales mas actividades de responsabilidad social)</t>
  </si>
  <si>
    <t>Proyección social</t>
  </si>
  <si>
    <t xml:space="preserve">Programa 2: Proyección Social </t>
  </si>
  <si>
    <t>EJE ESTRATÉGICO 5. La gestión administrativa, la infraestructura y los medios educativos que garanticen la calidad en el servicio educativo.</t>
  </si>
  <si>
    <t xml:space="preserve">Objetivo Estratégico 1 del eje 5: Reconocer al ITP como una institución que ofrece estabilidad institucional   cumpliendo  su normatividad interna, en función de su PEI. </t>
  </si>
  <si>
    <t>Programa 1: Gobierno Institucional  y transparencia</t>
  </si>
  <si>
    <t>Subprograma 1. Espacios de sensibilización</t>
  </si>
  <si>
    <t>Subprograma 2. Rendición de cuentas</t>
  </si>
  <si>
    <t>Subprograma 3. Plan de comunicaciones</t>
  </si>
  <si>
    <t>Subprograma 4. Atención al ciudadano</t>
  </si>
  <si>
    <t>Subprograma 5. Reconocimiento, incentivos y estímulos LA</t>
  </si>
  <si>
    <t>Subprograma 6. Gestión documental</t>
  </si>
  <si>
    <t>Subprograma 7. Sistemas de información institucional</t>
  </si>
  <si>
    <t>Ejecución de procesos y mecanismos de comunicación que promuevan el acceso a la información</t>
  </si>
  <si>
    <t>OBJETIVO PROYECTO</t>
  </si>
  <si>
    <t>Desarrollar programas académicos en pregrado pertinentes para las necesidades de los habitantes y de la región andino amazónica.</t>
  </si>
  <si>
    <t>Desarrollar  programas académicos de posgrado a nivel de especialización, pertinentes para las necesidades de los habitantes y de la región andino amazónica.</t>
  </si>
  <si>
    <t>Desarrollar convenios con otras IES para la atención de la demanda académica de la Institución</t>
  </si>
  <si>
    <t>Diseñar y desarrollar cursos de fortalecimiento de  competencias para presentar las pruebas Saber Pro y Saber T y T.</t>
  </si>
  <si>
    <t>Diseñar y desarrollar  simulacros para el fortalecimiento de competencias de los estudiantes cuando presenten la pruebas Saber Pro y Saber T y T.</t>
  </si>
  <si>
    <t>Aplicar el modelo de autoevaluación con miras de acreditación  y renovación de condiciones de calidad de  programas académicos.</t>
  </si>
  <si>
    <t>Aplicar el modelo de autoevaluación para acreditación de programas</t>
  </si>
  <si>
    <t>Certificar procesos institucionales</t>
  </si>
  <si>
    <t>Incrementar la calificación del FURAG</t>
  </si>
  <si>
    <t>Definir los estímulos, incentivos y reconocimientos a la comunidad profesoral acorde al desarrollo de su trabajo (Investigativo, Docencia, Proyección Social y Extensión</t>
  </si>
  <si>
    <t xml:space="preserve">Actualizar el estatuto profesoral </t>
  </si>
  <si>
    <t>Evidenciar la gestión que permita presentar  a los entes competentes los actos administrativos necesarios para alcanzar el mejoramiento salarial de la comunidad Profesoral incluyendo a lo Profesores hora catedra.</t>
  </si>
  <si>
    <t>Formar a la comunidad profesoral en estudios posgraduales</t>
  </si>
  <si>
    <t>Ofrecer por parte de la Institución una portafolio de capacitaciones a la comunidad Profesoral acorde a las necesidades identificadas</t>
  </si>
  <si>
    <t>Ampliar la planta profesoral en el Instituto Tecnológico del Putumayo</t>
  </si>
  <si>
    <t>Vincular  la comunidad académica a procesos de investigación, relacionados con semilleros, grupos de investigación y tesis.</t>
  </si>
  <si>
    <t>Realizar alianzas con el sector productivo, con el sector académico (Otras Instituciones), y con el sector social.</t>
  </si>
  <si>
    <t>Categorizar la productividad científica y académica de los grupos de investigación, investigadores y/o revistas avalados por la institución.</t>
  </si>
  <si>
    <t xml:space="preserve">Asistir  a mesas de trabajo , comités, redes, nodos y grupo donde la academia tenga influencia  </t>
  </si>
  <si>
    <t>Realizar movilidades académicas</t>
  </si>
  <si>
    <t>Realizar intercambio de saberes con IES, de orden Nacional e Internacional.</t>
  </si>
  <si>
    <t>Fortalecer la competencias en estudiantes y profesores en un segundo idioma.</t>
  </si>
  <si>
    <t>Desarrollar el plan de educación continuada, por programa académico</t>
  </si>
  <si>
    <t>Desarrollar actividades de responsabilidad social y de horas sociales</t>
  </si>
  <si>
    <t xml:space="preserve">Articular  los conocimientos adquiridos en el aula con las necesidades de las comunidades </t>
  </si>
  <si>
    <r>
      <t xml:space="preserve">Subprograma 1. </t>
    </r>
    <r>
      <rPr>
        <sz val="8"/>
        <color theme="1"/>
        <rFont val="Century Gothic"/>
        <family val="2"/>
      </rPr>
      <t>Actividades de servicio comunitario</t>
    </r>
  </si>
  <si>
    <t>Sensibilizar la aplicación de las normas e identidad institucional  y para los espacios democráticos existentes en la institución</t>
  </si>
  <si>
    <t>Espacios de sensibilización</t>
  </si>
  <si>
    <t>Numero de proceso de sensibilización  realizadas</t>
  </si>
  <si>
    <t>Rendición de cuentas</t>
  </si>
  <si>
    <t>Ampliar los canales institucionales de divulgación del proceso de rendición de cuentas</t>
  </si>
  <si>
    <t xml:space="preserve">Documentar el impacto que tiene los diferentes canales de comunicación en la ampliación de la cobertura </t>
  </si>
  <si>
    <t>Documentar la apreciación por parte de los miembros de la comunidad académica los procesos y mecanismos de comunicación institucional</t>
  </si>
  <si>
    <t>Implementar herramienta para el fortalecimiento de la oficina de atención al ciudadano.</t>
  </si>
  <si>
    <t>Atención al ciudadano</t>
  </si>
  <si>
    <t>Numero de canales de divulgación</t>
  </si>
  <si>
    <t>Numero de documentos entregados</t>
  </si>
  <si>
    <t>Numero de herramientas implementadas</t>
  </si>
  <si>
    <t>Reconocimiento, incentivos y estímulos a los aportes significativos y trayectoria del personal administrativo</t>
  </si>
  <si>
    <t>Capacitación y formación del personal Administrativo</t>
  </si>
  <si>
    <t>Definir los estímulos, incentivos y reconocimientos al personal administrativo</t>
  </si>
  <si>
    <t>Ofrecer por parte de la Institución una portafolio de capacitaciones al personal Administrativa acorde a las necesidades de la institución</t>
  </si>
  <si>
    <t>Gestionar el proceso de formación al personal administrativo en estudios de pre y posgrado</t>
  </si>
  <si>
    <t>Numero de estímulos, incentivos y reconocimientos</t>
  </si>
  <si>
    <t>Numero de capacitaciones</t>
  </si>
  <si>
    <t>Numero de personas formadas</t>
  </si>
  <si>
    <t>Vicerrectoría Administrativa</t>
  </si>
  <si>
    <t>Documentación  e implementación del proceso de gestión documental</t>
  </si>
  <si>
    <t>Documentar e implementar actualizar el proceso de gestión documental</t>
  </si>
  <si>
    <t>1 Proceso de gestión documental actualizado cada año se mide con el PINAR</t>
  </si>
  <si>
    <t>Archivo</t>
  </si>
  <si>
    <t>Cumplimiento del PINAR anualmente</t>
  </si>
  <si>
    <t>Diseño e Implementación  de los sistema de información institucionales</t>
  </si>
  <si>
    <t>Diseñar e implementar los sistemas de información institucionales</t>
  </si>
  <si>
    <t>Un sistema diseñado,  implementado y actualizado anualmente</t>
  </si>
  <si>
    <t xml:space="preserve">Objetivo Estratégico 2 del eje 5: Fortalecer los medios educativos </t>
  </si>
  <si>
    <t>Programa 1: Medios educativos</t>
  </si>
  <si>
    <t xml:space="preserve">Subprograma 1. Dotación </t>
  </si>
  <si>
    <t xml:space="preserve">Dotación de  Medios educativos que fortalezcan los laboratorios, Biblioteca  y espacios Comunes a disposición de la comunidad institucional. </t>
  </si>
  <si>
    <t>Diseño del plan de medios educativos de la institución</t>
  </si>
  <si>
    <t>Dotar los medios educativos de la Institución</t>
  </si>
  <si>
    <t>Un Documento Plan Diseñado</t>
  </si>
  <si>
    <t>Dotación de medios educativos de la institución</t>
  </si>
  <si>
    <t>EL documento Diseñado</t>
  </si>
  <si>
    <t>Las dotaciones de los medios educativos realizadas</t>
  </si>
  <si>
    <t>Planeación</t>
  </si>
  <si>
    <t>Tics</t>
  </si>
  <si>
    <t>Objetivo Estratégico 3 del eje 5: Planear proyectos de infraestructura física y tecnológica</t>
  </si>
  <si>
    <t>Programa 1: Infraestructura física y tecnológica</t>
  </si>
  <si>
    <t>Subprograma 1. Infraestructura Física</t>
  </si>
  <si>
    <t>Mejoramiento, modernización y construcción de la infraestructura física que garanticen ambientes para el desarrollo de las actividades académicas, administrativas y de bienestar universitario.</t>
  </si>
  <si>
    <t>Revisar bienalmente el plan decenal de infraestructura y actualizarlo acorde a las necesidades identificadas</t>
  </si>
  <si>
    <t>Actualización e implementación del plan decenal de infraestructura</t>
  </si>
  <si>
    <t>Cumplimiento del plan de Infraestructura</t>
  </si>
  <si>
    <t>Subprograma 2.Infraestructura Tecnológica</t>
  </si>
  <si>
    <t>Mejoramiento y modernización de la infraestructura tecnológica que garanticen ambientes para el desarrollo de las actividades académicas, administrativas y de bienestar universitario.</t>
  </si>
  <si>
    <t>Revisar bienalmente el plan de infraestructura tecnológica (PETI), y actualizarlo acorde a las necesidades identificadas</t>
  </si>
  <si>
    <t>Actualización e implementación del plan de infraestructura tecnológica</t>
  </si>
  <si>
    <t>Cumplimiento del plan de Infraestructura tecnológica</t>
  </si>
  <si>
    <t>Vicerrectoría Académica y Administrativa</t>
  </si>
  <si>
    <t>Comunicaciones</t>
  </si>
  <si>
    <t>EJE ESTRATÉGICO 6. El desarrollo integral del estudiante, docente y administrativo garantizado desde el bienestar universitario (Bienestar Universitario, permanencia y graduación estudiantil e inclusión)</t>
  </si>
  <si>
    <t>Objetivo Estratégico 1 del eje 6: Fortalecer los Programas de Bienestar Universitario, garantizando los recursos humanos, físicos, financieros técnicos y de infraestructura que permitan  el desarrollo de sus actividades, conforme a la ley 30 de 1992.</t>
  </si>
  <si>
    <t>Subprograma 1. Permanencia y Graduación</t>
  </si>
  <si>
    <t>Inmersión en la Educación Superior</t>
  </si>
  <si>
    <t>Generar mecanismos para fortalecer el trabajo conjunto entre las instituciones de educación media y el ITP, que permitan atender de manera oportuna y eficaz la demanda de educación superior y ofrecer escenarios para la orientación socio ocupacional</t>
  </si>
  <si>
    <t>Inducción y preparación para la vida universitaria y laboral</t>
  </si>
  <si>
    <t>Fortalecer los procesos de inducción y preparación para la vida universitaria y laboral, que van desde su ingreso y permanencia en la institución hasta su graduación exitosa.</t>
  </si>
  <si>
    <t>Seguimiento y acompañamiento estudiantil</t>
  </si>
  <si>
    <t>Realizar monitoreo permanente de las alertas tempranas, de los estudiantes que se detectan en riesgo de deserción estudiantil a través de caracterización, detección, seguimiento, y acompañamiento estudiantil.</t>
  </si>
  <si>
    <t>Orientación frente a la crisis de carrera</t>
  </si>
  <si>
    <t>Realizar orientación profesional académica y psicológica en escenarios de crisis de carrera o de adaptación al medio universitario, a través de apoyo psicosocial en todas sus dimensiones</t>
  </si>
  <si>
    <t>Compromiso del núcleo familiar</t>
  </si>
  <si>
    <t>Realizar actividades formativas con padres de familia a través de la escuela de padres</t>
  </si>
  <si>
    <t>Tutorías docentes</t>
  </si>
  <si>
    <t>Realizar turarías académicas para estudiantes que se encuentran en riesgo de deserción estudiantil por dificultades académicas</t>
  </si>
  <si>
    <t>600 (Estudiantes de 1, 2, 3 semestre, identificado con riesgo y sensibilizados, seguimiento y acompañamiento)</t>
  </si>
  <si>
    <t xml:space="preserve">120 (15 se visitas anuales) </t>
  </si>
  <si>
    <t>4800 estudiantes (600 estudiantes  anuales,  sensibilizados, con seguimiento y acompañamiento)</t>
  </si>
  <si>
    <t xml:space="preserve">Semestralmente 4 profesionales para atender la estrategia </t>
  </si>
  <si>
    <t>Representación institucional en el ámbito arte y cultura</t>
  </si>
  <si>
    <t>Formación artístico cultural</t>
  </si>
  <si>
    <t>Desarrollo de eventos culturales internos</t>
  </si>
  <si>
    <t>Dotación para el fortalecimiento del arte y la cultura</t>
  </si>
  <si>
    <t>Realizar intercambios culturales institucionales, locales, departamentales, regionales, nacionales e internacionales, garantizando los recursos financieros, humanos y logísticos.</t>
  </si>
  <si>
    <t>Contribuir a la formación integral a  través del fomento de las competencias y habilidades artístico culturales en la comunidad académica.</t>
  </si>
  <si>
    <t>Desarrollar eventos culturales internos, para el fortalecimiento del arte y la cultura.</t>
  </si>
  <si>
    <t>40 (En 8 años)</t>
  </si>
  <si>
    <t>64 (En  8 años)</t>
  </si>
  <si>
    <t>8 dotaciones acordes a la necesidad</t>
  </si>
  <si>
    <t xml:space="preserve">Numero de encuentros culturales </t>
  </si>
  <si>
    <t xml:space="preserve">Numero de actividades formativas culturales realizadas </t>
  </si>
  <si>
    <t>Numero de eventos culturales desarrollados</t>
  </si>
  <si>
    <t>Numero de dotaciones realizadas</t>
  </si>
  <si>
    <t>Rectoría, VAC, VAD, Presupuesto y Bienestar Universitario</t>
  </si>
  <si>
    <t>Programa 2. Recreación y deporte</t>
  </si>
  <si>
    <t>Subprograma 1. Fortalecimiento del la recreación y deporte en el Instituto Tecnológico del Putumayo, para fortalecer el aprovechamiento del tiempo libre y  hábitos y estilos de vida saludable</t>
  </si>
  <si>
    <t>Representación institucional deportiva</t>
  </si>
  <si>
    <t>Realizar intercambios deportivos institucionales, locales, departamentales, regionales y nacionales, garantizando los recursos financieros, humanos y logísticos.</t>
  </si>
  <si>
    <t xml:space="preserve">Formación deportiva </t>
  </si>
  <si>
    <t>Contribuir a la formación integral a  través del fomento de las competencias y habilidades deportiva en la comunidad académica</t>
  </si>
  <si>
    <t>Desarrollo de eventos deportivos y recreativos</t>
  </si>
  <si>
    <t>Desarrollar eventos deportivos y recreativos internos, para el fomento de la  adaptación e integración de la comunidad académica.</t>
  </si>
  <si>
    <t>Dotación para recreación y deporte</t>
  </si>
  <si>
    <t xml:space="preserve"> Dotar de implementos deportivos para el fortalecimiento de la recreación y el deporte</t>
  </si>
  <si>
    <t>Numero de encuentros deportivos</t>
  </si>
  <si>
    <t>Numero de actividades formativas deportivas realizadas</t>
  </si>
  <si>
    <t>Numero de eventos deportivos desarrollados</t>
  </si>
  <si>
    <t>Programa 3. Salud</t>
  </si>
  <si>
    <t>Subprograma 1. Formación, prevención y promoción, de la salud</t>
  </si>
  <si>
    <t>Prestación del servicio de medicina general, psicología y odontología permanente en sede y ampliaciones</t>
  </si>
  <si>
    <t xml:space="preserve">Procurar el mejoramiento de las condiciones físicas, odontológicas y psicológicas, de la comunidad educativa </t>
  </si>
  <si>
    <t>Campañas preventivas para fomentar la salud en general</t>
  </si>
  <si>
    <t>Generar campañas preventivas para fomentar la salud de la comunidad académica.</t>
  </si>
  <si>
    <t>Desarrollo de actividades formativas para promover los estilos de vida saludable</t>
  </si>
  <si>
    <t>Desarrollar  actividades formativas para promover los estilos de vida saludable</t>
  </si>
  <si>
    <t>Dotación para el programas de promoción y prevención de la salud</t>
  </si>
  <si>
    <t xml:space="preserve"> Dotar de implementos para el fortalecimiento del programa de prevención y promoción de la salud </t>
  </si>
  <si>
    <t>10 % de incremento anual</t>
  </si>
  <si>
    <t>Numero de personas atendidas</t>
  </si>
  <si>
    <t>Numero de campañas realizadas</t>
  </si>
  <si>
    <t>Numero de actividades formativas desarrolladas</t>
  </si>
  <si>
    <t>Dotar de vestuario e instrumentos musicales para el fortalecimiento del arte y la cultura</t>
  </si>
  <si>
    <t xml:space="preserve">Numero de visitadas IEM </t>
  </si>
  <si>
    <t>Numero de talleres formativos realizados</t>
  </si>
  <si>
    <t>Numero de estudiantes sensibilizados, seguimiento y acompañamiento</t>
  </si>
  <si>
    <t>Numero de estudiantes atendidos por crisis de carrera</t>
  </si>
  <si>
    <t>Numero de activades formativas a padres de familia realizadas</t>
  </si>
  <si>
    <t>Profesionales contratados</t>
  </si>
  <si>
    <t>Subprograma 2. Inclusión</t>
  </si>
  <si>
    <t>Creación, aprobación, Implementación y sensibilización del programa de inclusión para el ITP, teniendo en cuenta el acuerdo 02 del año 2018, Con la participación de todos estamentos de la Institución.</t>
  </si>
  <si>
    <t xml:space="preserve">Promover una educación incluyente al interior de la institución con un enfoque de equidad teniendo en cuenta la diversidad cultural y de genero. </t>
  </si>
  <si>
    <t>Dotación de implementos didacticos necesarios para los estudiantes con capacidades diversas</t>
  </si>
  <si>
    <t>Dotar de implementos didacticos necesarios para los estudiantes con capacidades diversas</t>
  </si>
  <si>
    <t>5 (Acciones afirmativas), las cuales se incluyen en el programa</t>
  </si>
  <si>
    <t>Numero de acciones realizada (Incluidas en el programa)</t>
  </si>
  <si>
    <t>Objetivo Estratégico 2 del eje 6: Promover políticas y estrategias para el acceso, permanecía y graduación  estudiantil, con criterios de equidad.</t>
  </si>
  <si>
    <t>Subprograma 3. Promoción socioeconómica</t>
  </si>
  <si>
    <t>Gestión de recursos, externos mediante convenios</t>
  </si>
  <si>
    <t>Promover y divulgar, los convenios interinstitucionales, que conlleven a garantizar la gratuidad, de los estudiantes matriculados en el ITP (Fondos condonable: Álvaro Ulcué Chocué, Fondo negritudes, Generación E. Componente de equidad y Fondo de Victimas)</t>
  </si>
  <si>
    <t>Promoción de apoyos económicos para el sostenimiento de los estudiantes</t>
  </si>
  <si>
    <t>Promover apoyos internos y externos a través de convenios, para el sostenimiento de los estudiantes en el ITP, para fomentar la permanencia y graduación estudiantil (Jóvenes en acción, ICETEX, ITP)</t>
  </si>
  <si>
    <t>Elabora ración de  un plan de incentivos, estímulos, becas, para los estudiantes del ITP.</t>
  </si>
  <si>
    <t>Elaborar, aprobar e implementa el plan de incentivos, estímulos, becas, para los estudiantes del ITP, que sobresalen en actividades académicas, de investigación, culturales y deportivas.</t>
  </si>
  <si>
    <t>Subsidio de alimentación para estudiantes en condición de vulnerabilidad y en riesgo de deserción</t>
  </si>
  <si>
    <t>Otorgar subsidios de alimentación para estudiantes en condición de vulnerabilidad económica que se encuentran en riesgo de deserción</t>
  </si>
  <si>
    <t>24 (3 convenios anuales)</t>
  </si>
  <si>
    <t>24 (3 actividades de apoyo anuales)</t>
  </si>
  <si>
    <t>1 plan elaborado, aprobado y implementado</t>
  </si>
  <si>
    <t>2000 estudiantes beneficiado en 8 años</t>
  </si>
  <si>
    <t>Numero de convenios firmados</t>
  </si>
  <si>
    <t>Numero de actividades de apoyo confirmadas</t>
  </si>
  <si>
    <t>1 ejecutado a los 8 años</t>
  </si>
  <si>
    <t>Numero de estudiantes beneficiados anualmente</t>
  </si>
  <si>
    <t>EJE ESTRATÉGICO 7. Relacionamiento de la institución con los egresados</t>
  </si>
  <si>
    <t>Objetivo Estratégico 1 del eje 7: Vincular a los egresados en las funciones misionales de la institución</t>
  </si>
  <si>
    <t>Programa 1: Egresados</t>
  </si>
  <si>
    <t>Subprograma 1.Seguimiento</t>
  </si>
  <si>
    <t xml:space="preserve">Diseño e implementación del plan de infraestructura tecnológica </t>
  </si>
  <si>
    <t>Elaborar un plan de infraestructura tecnológica que permita hacer seguimiento a egresados</t>
  </si>
  <si>
    <t>Seguimiento a los egresados.</t>
  </si>
  <si>
    <t>Vincular los egresados a las actividades realizadas por la institución</t>
  </si>
  <si>
    <t>Software adquirido</t>
  </si>
  <si>
    <t>Egresados que participan / Total de egresado</t>
  </si>
  <si>
    <t>ÁREA DE CIECYT</t>
  </si>
  <si>
    <t>Diselo e implementacion y actualizacion anual del sistema de informacion</t>
  </si>
  <si>
    <t xml:space="preserve">Total porcentaje anual </t>
  </si>
  <si>
    <t>EVALUACIÓN CONSOLIDADA DEL PDI DESDE EL 2023 HASTA EL 2030</t>
  </si>
  <si>
    <t>Codigo ICFES: 3115 Mocoa - 3116 Sibundoy</t>
  </si>
  <si>
    <t>PLAN DE DESARROLLO INSTITUCIONAL 2023 - 2030</t>
  </si>
  <si>
    <t>“TRANSFORMACIÓN DE LA EDUCACIÓN SUPERIOR EN LA REGIÓN CON CALIDAD Y PERTINENCIA”</t>
  </si>
  <si>
    <t>NIT: 800.247.940-1</t>
  </si>
  <si>
    <t>Evaluacion consolidada</t>
  </si>
  <si>
    <t>Eje estrategico 1</t>
  </si>
  <si>
    <t>Eje estrategico 2</t>
  </si>
  <si>
    <t>Eje estrategico 3</t>
  </si>
  <si>
    <t>Eje estrategico 4</t>
  </si>
  <si>
    <t>Eje estrategico 5</t>
  </si>
  <si>
    <t>Eje estrategico 6</t>
  </si>
  <si>
    <t>Eje estrategico 7</t>
  </si>
  <si>
    <t>Total de porcenyaje de avance anual</t>
  </si>
  <si>
    <t>Nota: Para lograr un cumplimiento total del 100% de las actividades establecidas en el Plan de Desarrollo Anual, es necesario alcanzar un progreso anual del 12.5%.</t>
  </si>
  <si>
    <t>Planeacion</t>
  </si>
  <si>
    <t>% AVANCE 8 AÑOS 2024</t>
  </si>
  <si>
    <t>% AVANCE 8 AÑOS 2025</t>
  </si>
  <si>
    <t>% AVANCE 8 AÑOS 2026</t>
  </si>
  <si>
    <t>% AVANCE 8 AÑOS 2027</t>
  </si>
  <si>
    <t>% AVANCE 8 AÑOS 2028</t>
  </si>
  <si>
    <t>% AVANCE 8 AÑOS 2029</t>
  </si>
  <si>
    <t>% AVANCE 8 AÑOS 2030</t>
  </si>
  <si>
    <t>AVANCE TOTAL ACUMULADO DEL PLAN</t>
  </si>
  <si>
    <t>% AVANCE 8 AÑOS 2023</t>
  </si>
  <si>
    <t>% EJECUCION 2024</t>
  </si>
  <si>
    <t>% EJECUCION 2025</t>
  </si>
  <si>
    <t>% EJECUCION 2026</t>
  </si>
  <si>
    <t>% EJECUCION 2028</t>
  </si>
  <si>
    <t>% EJECUCION 2029</t>
  </si>
  <si>
    <t>% EJECUCION 2030</t>
  </si>
  <si>
    <t>% EJECUCION 2027</t>
  </si>
  <si>
    <t>AVANCE TOTAL DE CUMPLIMIENTO DEL PLAN</t>
  </si>
  <si>
    <t>AVANCE ACUMULADO POR EJES
2023 -2030</t>
  </si>
  <si>
    <t>Programa 1: Arte y Cultura</t>
  </si>
  <si>
    <t xml:space="preserve">Subprograma 1. Fortalecimiento del arte y la cultura en el Instituto Tecnológico
del Putumayo, para forjar la identidad regional. </t>
  </si>
  <si>
    <t>Programa 1. Desarrollo Humano</t>
  </si>
  <si>
    <r>
      <rPr>
        <b/>
        <i/>
        <u/>
        <sz val="12"/>
        <color theme="1"/>
        <rFont val="Century Gothic"/>
        <family val="2"/>
      </rPr>
      <t>Objetivo Estratégico 1 del eje 1:</t>
    </r>
    <r>
      <rPr>
        <sz val="12"/>
        <color theme="1"/>
        <rFont val="Century Gothic"/>
        <family val="2"/>
      </rPr>
      <t xml:space="preserve"> Atender los requerimientos de formación académica acorde a las necesidades de los habitantes de la región andino amazónica.</t>
    </r>
  </si>
  <si>
    <t>Programa 1: Pruebas Saber Pro y Saber T y T</t>
  </si>
  <si>
    <t>Programa 1. Autoevaluación  y acreditación</t>
  </si>
  <si>
    <r>
      <rPr>
        <b/>
        <i/>
        <u/>
        <sz val="12"/>
        <color theme="1"/>
        <rFont val="Century Gothic"/>
        <family val="2"/>
      </rPr>
      <t>Objetivo Estratégico 2 del eje 1:</t>
    </r>
    <r>
      <rPr>
        <sz val="12"/>
        <color theme="1"/>
        <rFont val="Century Gothic"/>
        <family val="2"/>
      </rPr>
      <t xml:space="preserve"> Mejorar el resultado de las pruebas Saber T y T y Sabe Pro.</t>
    </r>
  </si>
  <si>
    <r>
      <rPr>
        <b/>
        <i/>
        <u/>
        <sz val="12"/>
        <color theme="1"/>
        <rFont val="Century Gothic"/>
        <family val="2"/>
      </rPr>
      <t>Objetivo Estratégico 3 del eje 1:</t>
    </r>
    <r>
      <rPr>
        <sz val="12"/>
        <color theme="1"/>
        <rFont val="Century Gothic"/>
        <family val="2"/>
      </rPr>
      <t xml:space="preserve"> Fortalecer el Sistema Interno de Aseguramiento de la Calidad, como proceso articulador de la alta dirección y de los grupos de valor para alcanzar la calidad.</t>
    </r>
  </si>
  <si>
    <t>Programa 2. Sistema Interno de Aseguramiento de la calidad</t>
  </si>
  <si>
    <r>
      <rPr>
        <b/>
        <i/>
        <u/>
        <sz val="12"/>
        <color theme="1"/>
        <rFont val="Century Gothic"/>
        <family val="2"/>
      </rPr>
      <t>Objetivo Estratégico 1 del eje 2:</t>
    </r>
    <r>
      <rPr>
        <sz val="12"/>
        <color theme="1"/>
        <rFont val="Century Gothic"/>
        <family val="2"/>
      </rPr>
      <t xml:space="preserve"> Normalizar la función profesoral</t>
    </r>
  </si>
  <si>
    <t>Subprograma 3. Ampliación de la planta Profesoral.</t>
  </si>
  <si>
    <r>
      <rPr>
        <b/>
        <i/>
        <u/>
        <sz val="12"/>
        <color theme="1"/>
        <rFont val="Century Gothic"/>
        <family val="2"/>
      </rPr>
      <t>Objetivo Estratégico 1 del eje 3:</t>
    </r>
    <r>
      <rPr>
        <sz val="12"/>
        <color theme="1"/>
        <rFont val="Century Gothic"/>
        <family val="2"/>
      </rPr>
      <t xml:space="preserve"> Ejecutar un plan de investigación que procure por el desarrollo de las capacidades científicas y tecnológicas de la región</t>
    </r>
  </si>
  <si>
    <r>
      <t xml:space="preserve">Objetivo Estratégico 1 del eje 4: </t>
    </r>
    <r>
      <rPr>
        <sz val="12"/>
        <color theme="1"/>
        <rFont val="Century Gothic"/>
        <family val="2"/>
      </rPr>
      <t>Articular los programas académicos y   actores institucional con las necesidades de la comunidad, para contribuir al desarrollo social.</t>
    </r>
  </si>
  <si>
    <t>N/A</t>
  </si>
  <si>
    <t>INSITTUCION UNIVERSITARIA DEL PUTUMAYO</t>
  </si>
  <si>
    <t>Considerando el seguimiento realizado durante el año 2025, se destaca que se logró un cumplimiento del 91% en relación a la vigencia correspondiente a ese período alcanzando el 12% del progreso anual</t>
  </si>
  <si>
    <t xml:space="preserve">EL PLAN DE DESARROLLO INSTITUCIONAL 2023 -2030 SE ENCUENTRA EN UN 34% DE EJECUCION DEL TOTAL PROYECTOS ESTABLECIDOS </t>
  </si>
  <si>
    <t>AVANCE DE EJES AÑO</t>
  </si>
  <si>
    <t>TOTAL DE AVANCE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</si>
</sst>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i/>
      <u/>
      <sz val="8"/>
      <color theme="1"/>
      <name val="Century Gothic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entury Gothic"/>
      <family val="2"/>
    </font>
    <font>
      <b/>
      <i/>
      <u/>
      <sz val="12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9" fontId="3" fillId="0" borderId="1" xfId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9" fontId="3" fillId="0" borderId="1" xfId="1" applyNumberFormat="1" applyFont="1" applyFill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9" fontId="3" fillId="0" borderId="4" xfId="1" applyFont="1" applyFill="1" applyBorder="1" applyAlignment="1">
      <alignment horizontal="center" vertical="center" wrapText="1"/>
    </xf>
    <xf numFmtId="9" fontId="3" fillId="0" borderId="6" xfId="1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9" fontId="3" fillId="0" borderId="2" xfId="1" applyFont="1" applyFill="1" applyBorder="1" applyAlignment="1">
      <alignment horizontal="center" vertical="center" wrapText="1"/>
    </xf>
    <xf numFmtId="9" fontId="3" fillId="0" borderId="11" xfId="1" applyFont="1" applyFill="1" applyBorder="1" applyAlignment="1">
      <alignment horizontal="center" vertical="center" wrapText="1"/>
    </xf>
    <xf numFmtId="9" fontId="3" fillId="2" borderId="1" xfId="1" applyFont="1" applyFill="1" applyBorder="1" applyAlignment="1">
      <alignment horizontal="center" vertical="center" wrapText="1"/>
    </xf>
    <xf numFmtId="9" fontId="3" fillId="6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9" fontId="3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3" fillId="7" borderId="1" xfId="0" applyFont="1" applyFill="1" applyBorder="1" applyAlignment="1">
      <alignment horizontal="justify" vertical="center"/>
    </xf>
    <xf numFmtId="9" fontId="3" fillId="0" borderId="5" xfId="1" applyFont="1" applyFill="1" applyBorder="1" applyAlignment="1">
      <alignment horizontal="center" vertical="center" wrapText="1"/>
    </xf>
    <xf numFmtId="9" fontId="3" fillId="0" borderId="13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9" fontId="5" fillId="0" borderId="1" xfId="1" applyFont="1" applyBorder="1" applyAlignment="1">
      <alignment horizontal="center" vertical="center" wrapText="1"/>
    </xf>
    <xf numFmtId="9" fontId="3" fillId="0" borderId="4" xfId="1" applyFont="1" applyFill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9" fontId="3" fillId="0" borderId="7" xfId="1" applyFont="1" applyFill="1" applyBorder="1" applyAlignment="1">
      <alignment horizontal="center" vertical="center" wrapText="1"/>
    </xf>
    <xf numFmtId="9" fontId="3" fillId="0" borderId="12" xfId="1" applyFont="1" applyFill="1" applyBorder="1" applyAlignment="1">
      <alignment horizontal="center" vertical="center" wrapText="1"/>
    </xf>
    <xf numFmtId="9" fontId="3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3" fillId="0" borderId="4" xfId="1" applyFont="1" applyFill="1" applyBorder="1" applyAlignment="1">
      <alignment horizontal="center" vertical="center" wrapText="1"/>
    </xf>
    <xf numFmtId="9" fontId="3" fillId="0" borderId="6" xfId="1" applyFont="1" applyFill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9" fontId="3" fillId="0" borderId="10" xfId="1" applyFont="1" applyFill="1" applyBorder="1" applyAlignment="1">
      <alignment horizontal="center" vertical="center" wrapText="1"/>
    </xf>
    <xf numFmtId="9" fontId="3" fillId="0" borderId="9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/>
    </xf>
    <xf numFmtId="0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9" fontId="5" fillId="6" borderId="1" xfId="0" applyNumberFormat="1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9" fontId="2" fillId="0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724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</a:t>
            </a:r>
            <a:r>
              <a:rPr lang="en-US" baseline="0"/>
              <a:t> DE AVANCE DE CUMPLIMIENTO POR AÑO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bg1">
              <a:lumMod val="75000"/>
            </a:schemeClr>
          </a:solidFill>
        </a:ln>
        <a:effectLst/>
        <a:sp3d>
          <a:contourClr>
            <a:schemeClr val="bg1">
              <a:lumMod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921359927086388"/>
          <c:y val="0.18041693417094126"/>
          <c:w val="0.86304847649997196"/>
          <c:h val="0.5632416624486811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'Consolidado de avance anual'!$C$24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323223555201712E-3"/>
                  <c:y val="0.161788380032587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AC8-449F-9096-6BF3B2DC4F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'Consolidado de avance anual'!$B$25</c:f>
              <c:strCache>
                <c:ptCount val="1"/>
                <c:pt idx="0">
                  <c:v>Total de porcenyaje de avance anual</c:v>
                </c:pt>
              </c:strCache>
            </c:strRef>
          </c:cat>
          <c:val>
            <c:numRef>
              <c:f>'Consolidado de avance anual'!$C$25</c:f>
              <c:numCache>
                <c:formatCode>0%</c:formatCode>
                <c:ptCount val="1"/>
                <c:pt idx="0">
                  <c:v>0.11749851190476192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C8-449F-9096-6BF3B2DC4F2B}"/>
            </c:ext>
          </c:extLst>
        </c:ser>
        <c:ser>
          <c:idx val="1"/>
          <c:order val="1"/>
          <c:tx>
            <c:strRef>
              <c:f>'Consolidado de avance anual'!$D$24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5902466404297119E-3"/>
                  <c:y val="0.179022477364493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AC8-449F-9096-6BF3B2DC4F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'Consolidado de avance anual'!$B$25</c:f>
              <c:strCache>
                <c:ptCount val="1"/>
                <c:pt idx="0">
                  <c:v>Total de porcenyaje de avance anual</c:v>
                </c:pt>
              </c:strCache>
            </c:strRef>
          </c:cat>
          <c:val>
            <c:numRef>
              <c:f>'Consolidado de avance anual'!$D$25</c:f>
              <c:numCache>
                <c:formatCode>0%</c:formatCode>
                <c:ptCount val="1"/>
                <c:pt idx="0">
                  <c:v>0.10842368197278911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C8-449F-9096-6BF3B2DC4F2B}"/>
            </c:ext>
          </c:extLst>
        </c:ser>
        <c:ser>
          <c:idx val="2"/>
          <c:order val="2"/>
          <c:tx>
            <c:strRef>
              <c:f>'Consolidado de avance anual'!$E$24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154525372883717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5EB-4BE6-840E-36261ED503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'Consolidado de avance anual'!$B$25</c:f>
              <c:strCache>
                <c:ptCount val="1"/>
                <c:pt idx="0">
                  <c:v>Total de porcenyaje de avance anual</c:v>
                </c:pt>
              </c:strCache>
            </c:strRef>
          </c:cat>
          <c:val>
            <c:numRef>
              <c:f>'Consolidado de avance anual'!$E$25</c:f>
              <c:numCache>
                <c:formatCode>0%</c:formatCode>
                <c:ptCount val="1"/>
                <c:pt idx="0">
                  <c:v>0.11545882936507937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C8-449F-9096-6BF3B2DC4F2B}"/>
            </c:ext>
          </c:extLst>
        </c:ser>
        <c:ser>
          <c:idx val="3"/>
          <c:order val="3"/>
          <c:tx>
            <c:strRef>
              <c:f>'Consolidado de avance anual'!$F$24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'Consolidado de avance anual'!$B$25</c:f>
              <c:strCache>
                <c:ptCount val="1"/>
                <c:pt idx="0">
                  <c:v>Total de porcenyaje de avance anual</c:v>
                </c:pt>
              </c:strCache>
            </c:strRef>
          </c:cat>
          <c:val>
            <c:numRef>
              <c:f>'Consolidado de avance anual'!$F$25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C8-449F-9096-6BF3B2DC4F2B}"/>
            </c:ext>
          </c:extLst>
        </c:ser>
        <c:ser>
          <c:idx val="4"/>
          <c:order val="4"/>
          <c:tx>
            <c:strRef>
              <c:f>'Consolidado de avance anual'!$G$24</c:f>
              <c:strCache>
                <c:ptCount val="1"/>
                <c:pt idx="0">
                  <c:v>2027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'Consolidado de avance anual'!$B$25</c:f>
              <c:strCache>
                <c:ptCount val="1"/>
                <c:pt idx="0">
                  <c:v>Total de porcenyaje de avance anual</c:v>
                </c:pt>
              </c:strCache>
            </c:strRef>
          </c:cat>
          <c:val>
            <c:numRef>
              <c:f>'Consolidado de avance anual'!$G$25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C8-449F-9096-6BF3B2DC4F2B}"/>
            </c:ext>
          </c:extLst>
        </c:ser>
        <c:ser>
          <c:idx val="5"/>
          <c:order val="5"/>
          <c:tx>
            <c:strRef>
              <c:f>'Consolidado de avance anual'!$H$24</c:f>
              <c:strCache>
                <c:ptCount val="1"/>
                <c:pt idx="0">
                  <c:v>2028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'Consolidado de avance anual'!$B$25</c:f>
              <c:strCache>
                <c:ptCount val="1"/>
                <c:pt idx="0">
                  <c:v>Total de porcenyaje de avance anual</c:v>
                </c:pt>
              </c:strCache>
            </c:strRef>
          </c:cat>
          <c:val>
            <c:numRef>
              <c:f>'Consolidado de avance anual'!$H$25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AC8-449F-9096-6BF3B2DC4F2B}"/>
            </c:ext>
          </c:extLst>
        </c:ser>
        <c:ser>
          <c:idx val="6"/>
          <c:order val="6"/>
          <c:tx>
            <c:strRef>
              <c:f>'Consolidado de avance anual'!$I$24</c:f>
              <c:strCache>
                <c:ptCount val="1"/>
                <c:pt idx="0">
                  <c:v>2029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'Consolidado de avance anual'!$B$25</c:f>
              <c:strCache>
                <c:ptCount val="1"/>
                <c:pt idx="0">
                  <c:v>Total de porcenyaje de avance anual</c:v>
                </c:pt>
              </c:strCache>
            </c:strRef>
          </c:cat>
          <c:val>
            <c:numRef>
              <c:f>'Consolidado de avance anual'!$I$25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AC8-449F-9096-6BF3B2DC4F2B}"/>
            </c:ext>
          </c:extLst>
        </c:ser>
        <c:ser>
          <c:idx val="7"/>
          <c:order val="7"/>
          <c:tx>
            <c:strRef>
              <c:f>'Consolidado de avance anual'!$J$24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'Consolidado de avance anual'!$B$25</c:f>
              <c:strCache>
                <c:ptCount val="1"/>
                <c:pt idx="0">
                  <c:v>Total de porcenyaje de avance anual</c:v>
                </c:pt>
              </c:strCache>
            </c:strRef>
          </c:cat>
          <c:val>
            <c:numRef>
              <c:f>'Consolidado de avance anual'!$J$25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AC8-449F-9096-6BF3B2DC4F2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80272671"/>
        <c:axId val="1080271007"/>
        <c:axId val="0"/>
      </c:bar3DChart>
      <c:catAx>
        <c:axId val="10802726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0271007"/>
        <c:crosses val="autoZero"/>
        <c:auto val="1"/>
        <c:lblAlgn val="ctr"/>
        <c:lblOffset val="100"/>
        <c:noMultiLvlLbl val="0"/>
      </c:catAx>
      <c:valAx>
        <c:axId val="1080271007"/>
        <c:scaling>
          <c:orientation val="minMax"/>
          <c:max val="0.12000000000000001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80272671"/>
        <c:crosses val="autoZero"/>
        <c:crossBetween val="between"/>
        <c:majorUnit val="1.0000000000000002E-2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4386149271239368"/>
          <c:y val="0.78558378211333202"/>
          <c:w val="0.7256287263418798"/>
          <c:h val="7.9438077683633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'Consolidado de avance anual'!$C$10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'Consolidado de avance anual'!$B$11:$B$17</c:f>
              <c:strCache>
                <c:ptCount val="7"/>
                <c:pt idx="0">
                  <c:v>Eje estrategico 1</c:v>
                </c:pt>
                <c:pt idx="1">
                  <c:v>Eje estrategico 2</c:v>
                </c:pt>
                <c:pt idx="2">
                  <c:v>Eje estrategico 3</c:v>
                </c:pt>
                <c:pt idx="3">
                  <c:v>Eje estrategico 4</c:v>
                </c:pt>
                <c:pt idx="4">
                  <c:v>Eje estrategico 5</c:v>
                </c:pt>
                <c:pt idx="5">
                  <c:v>Eje estrategico 6</c:v>
                </c:pt>
                <c:pt idx="6">
                  <c:v>Eje estrategico 7</c:v>
                </c:pt>
              </c:strCache>
            </c:strRef>
          </c:cat>
          <c:val>
            <c:numRef>
              <c:f>'Consolidado de avance anual'!$C$11:$C$17</c:f>
              <c:numCache>
                <c:formatCode>0%</c:formatCode>
                <c:ptCount val="7"/>
                <c:pt idx="0">
                  <c:v>0.143375</c:v>
                </c:pt>
                <c:pt idx="1">
                  <c:v>0.10145833333333333</c:v>
                </c:pt>
                <c:pt idx="2">
                  <c:v>0.125</c:v>
                </c:pt>
                <c:pt idx="3">
                  <c:v>0.125</c:v>
                </c:pt>
                <c:pt idx="4">
                  <c:v>8.6875000000000008E-2</c:v>
                </c:pt>
                <c:pt idx="5">
                  <c:v>0.11703124999999999</c:v>
                </c:pt>
                <c:pt idx="6">
                  <c:v>0.12375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1-4D5F-9F25-38C7EF9A7CC4}"/>
            </c:ext>
          </c:extLst>
        </c:ser>
        <c:ser>
          <c:idx val="1"/>
          <c:order val="1"/>
          <c:tx>
            <c:strRef>
              <c:f>'Consolidado de avance anual'!$D$10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'Consolidado de avance anual'!$B$11:$B$17</c:f>
              <c:strCache>
                <c:ptCount val="7"/>
                <c:pt idx="0">
                  <c:v>Eje estrategico 1</c:v>
                </c:pt>
                <c:pt idx="1">
                  <c:v>Eje estrategico 2</c:v>
                </c:pt>
                <c:pt idx="2">
                  <c:v>Eje estrategico 3</c:v>
                </c:pt>
                <c:pt idx="3">
                  <c:v>Eje estrategico 4</c:v>
                </c:pt>
                <c:pt idx="4">
                  <c:v>Eje estrategico 5</c:v>
                </c:pt>
                <c:pt idx="5">
                  <c:v>Eje estrategico 6</c:v>
                </c:pt>
                <c:pt idx="6">
                  <c:v>Eje estrategico 7</c:v>
                </c:pt>
              </c:strCache>
            </c:strRef>
          </c:cat>
          <c:val>
            <c:numRef>
              <c:f>'Consolidado de avance anual'!$D$11:$D$17</c:f>
              <c:numCache>
                <c:formatCode>0%</c:formatCode>
                <c:ptCount val="7"/>
                <c:pt idx="0">
                  <c:v>0.1</c:v>
                </c:pt>
                <c:pt idx="1">
                  <c:v>0.11937500000000001</c:v>
                </c:pt>
                <c:pt idx="2">
                  <c:v>0.125</c:v>
                </c:pt>
                <c:pt idx="3">
                  <c:v>0.125</c:v>
                </c:pt>
                <c:pt idx="4">
                  <c:v>0.11089285714285714</c:v>
                </c:pt>
                <c:pt idx="5">
                  <c:v>0.11744791666666667</c:v>
                </c:pt>
                <c:pt idx="6">
                  <c:v>6.1250000000000006E-2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1-4D5F-9F25-38C7EF9A7CC4}"/>
            </c:ext>
          </c:extLst>
        </c:ser>
        <c:ser>
          <c:idx val="2"/>
          <c:order val="2"/>
          <c:tx>
            <c:strRef>
              <c:f>'Consolidado de avance anual'!$E$10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'Consolidado de avance anual'!$B$11:$B$17</c:f>
              <c:strCache>
                <c:ptCount val="7"/>
                <c:pt idx="0">
                  <c:v>Eje estrategico 1</c:v>
                </c:pt>
                <c:pt idx="1">
                  <c:v>Eje estrategico 2</c:v>
                </c:pt>
                <c:pt idx="2">
                  <c:v>Eje estrategico 3</c:v>
                </c:pt>
                <c:pt idx="3">
                  <c:v>Eje estrategico 4</c:v>
                </c:pt>
                <c:pt idx="4">
                  <c:v>Eje estrategico 5</c:v>
                </c:pt>
                <c:pt idx="5">
                  <c:v>Eje estrategico 6</c:v>
                </c:pt>
                <c:pt idx="6">
                  <c:v>Eje estrategico 7</c:v>
                </c:pt>
              </c:strCache>
            </c:strRef>
          </c:cat>
          <c:val>
            <c:numRef>
              <c:f>'Consolidado de avance anual'!$E$11:$E$17</c:f>
              <c:numCache>
                <c:formatCode>0%</c:formatCode>
                <c:ptCount val="7"/>
                <c:pt idx="0">
                  <c:v>0.10805555555555554</c:v>
                </c:pt>
                <c:pt idx="1">
                  <c:v>0.11562500000000002</c:v>
                </c:pt>
                <c:pt idx="2">
                  <c:v>0.125</c:v>
                </c:pt>
                <c:pt idx="3">
                  <c:v>0.12482142857142857</c:v>
                </c:pt>
                <c:pt idx="4">
                  <c:v>0.10830357142857143</c:v>
                </c:pt>
                <c:pt idx="5">
                  <c:v>0.12203124999999999</c:v>
                </c:pt>
                <c:pt idx="6">
                  <c:v>0.104375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0-4585-B2B2-9EEBEC9DF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541519"/>
        <c:axId val="839530703"/>
      </c:lineChart>
      <c:catAx>
        <c:axId val="839541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39530703"/>
        <c:crossesAt val="0"/>
        <c:auto val="1"/>
        <c:lblAlgn val="ctr"/>
        <c:lblOffset val="100"/>
        <c:noMultiLvlLbl val="0"/>
      </c:catAx>
      <c:valAx>
        <c:axId val="839530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395415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CUMPLIMIENTO ANUAL DEL PDI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'Consolidado de avance anual'!$B$44</c:f>
              <c:strCache>
                <c:ptCount val="1"/>
                <c:pt idx="0">
                  <c:v>TOTAL DE AVANCE ANUAL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'Consolidado de avance anual'!$C$36:$J$36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'Consolidado de avance anual'!$C$44:$J$44</c:f>
              <c:numCache>
                <c:formatCode>0%</c:formatCode>
                <c:ptCount val="8"/>
                <c:pt idx="0">
                  <c:v>0.94142857142857139</c:v>
                </c:pt>
                <c:pt idx="1">
                  <c:v>0.86857142857142855</c:v>
                </c:pt>
                <c:pt idx="2">
                  <c:v>0.91428571428571437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7-4B49-A181-ECEBEE4F823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76539040"/>
        <c:axId val="776535712"/>
      </c:lineChart>
      <c:catAx>
        <c:axId val="77653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76535712"/>
        <c:crosses val="autoZero"/>
        <c:auto val="1"/>
        <c:lblAlgn val="ctr"/>
        <c:lblOffset val="100"/>
        <c:noMultiLvlLbl val="0"/>
      </c:catAx>
      <c:valAx>
        <c:axId val="77653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76539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11206</xdr:rowOff>
    </xdr:from>
    <xdr:to>
      <xdr:col>1</xdr:col>
      <xdr:colOff>1249754</xdr:colOff>
      <xdr:row>4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35324"/>
          <a:ext cx="2639283" cy="8516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219075</xdr:rowOff>
    </xdr:from>
    <xdr:to>
      <xdr:col>1</xdr:col>
      <xdr:colOff>1267683</xdr:colOff>
      <xdr:row>4</xdr:row>
      <xdr:rowOff>118222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19075"/>
          <a:ext cx="2639283" cy="8516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314739</xdr:colOff>
      <xdr:row>1</xdr:row>
      <xdr:rowOff>33131</xdr:rowOff>
    </xdr:from>
    <xdr:to>
      <xdr:col>1</xdr:col>
      <xdr:colOff>1181544</xdr:colOff>
      <xdr:row>4</xdr:row>
      <xdr:rowOff>189039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739" y="265044"/>
          <a:ext cx="2639283" cy="8516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307731</xdr:colOff>
      <xdr:row>1</xdr:row>
      <xdr:rowOff>51288</xdr:rowOff>
    </xdr:from>
    <xdr:to>
      <xdr:col>1</xdr:col>
      <xdr:colOff>1173899</xdr:colOff>
      <xdr:row>5</xdr:row>
      <xdr:rowOff>23705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731" y="271096"/>
          <a:ext cx="2639283" cy="85164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470648</xdr:colOff>
      <xdr:row>1</xdr:row>
      <xdr:rowOff>56029</xdr:rowOff>
    </xdr:from>
    <xdr:to>
      <xdr:col>1</xdr:col>
      <xdr:colOff>1339402</xdr:colOff>
      <xdr:row>5</xdr:row>
      <xdr:rowOff>11206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648" y="280147"/>
          <a:ext cx="2639283" cy="85164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85725</xdr:rowOff>
    </xdr:from>
    <xdr:to>
      <xdr:col>1</xdr:col>
      <xdr:colOff>1172433</xdr:colOff>
      <xdr:row>4</xdr:row>
      <xdr:rowOff>222997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23850"/>
          <a:ext cx="2639283" cy="85164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57150</xdr:rowOff>
    </xdr:from>
    <xdr:to>
      <xdr:col>1</xdr:col>
      <xdr:colOff>1248633</xdr:colOff>
      <xdr:row>4</xdr:row>
      <xdr:rowOff>222997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85750"/>
          <a:ext cx="2639283" cy="85164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585107</xdr:colOff>
      <xdr:row>20</xdr:row>
      <xdr:rowOff>191863</xdr:rowOff>
    </xdr:from>
    <xdr:to>
      <xdr:col>22</xdr:col>
      <xdr:colOff>137554</xdr:colOff>
      <xdr:row>33</xdr:row>
      <xdr:rowOff>136074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632734</xdr:colOff>
      <xdr:row>7</xdr:row>
      <xdr:rowOff>27214</xdr:rowOff>
    </xdr:from>
    <xdr:to>
      <xdr:col>22</xdr:col>
      <xdr:colOff>13608</xdr:colOff>
      <xdr:row>19</xdr:row>
      <xdr:rowOff>134830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</xdr:colOff>
      <xdr:row>0</xdr:row>
      <xdr:rowOff>76200</xdr:rowOff>
    </xdr:from>
    <xdr:to>
      <xdr:col>1</xdr:col>
      <xdr:colOff>1504883</xdr:colOff>
      <xdr:row>4</xdr:row>
      <xdr:rowOff>219075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6200"/>
          <a:ext cx="3276532" cy="1057275"/>
        </a:xfrm>
        <a:prstGeom prst="rect">
          <a:avLst/>
        </a:prstGeom>
      </xdr:spPr>
    </xdr:pic>
    <xdr:clientData/>
  </xdr:twoCellAnchor>
  <xdr:twoCellAnchor>
    <xdr:from>
      <xdr:col>11</xdr:col>
      <xdr:colOff>4872</xdr:colOff>
      <xdr:row>34</xdr:row>
      <xdr:rowOff>64700</xdr:rowOff>
    </xdr:from>
    <xdr:to>
      <xdr:col>22</xdr:col>
      <xdr:colOff>149679</xdr:colOff>
      <xdr:row>51</xdr:row>
      <xdr:rowOff>112059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opLeftCell="D43" zoomScale="85" zoomScaleNormal="85" workbookViewId="0">
      <selection activeCell="L46" sqref="L46:M46"/>
    </sheetView>
  </sheetViews>
  <sheetFormatPr baseColWidth="10" defaultColWidth="11.42578125" defaultRowHeight="13.5" x14ac:dyDescent="0.25"/>
  <cols>
    <col min="1" max="2" width="26.5703125" style="1" customWidth="1"/>
    <col min="3" max="3" width="10.28515625" style="1" customWidth="1"/>
    <col min="4" max="4" width="13.140625" style="16" customWidth="1"/>
    <col min="5" max="5" width="8.42578125" style="14" customWidth="1"/>
    <col min="6" max="6" width="7" style="14" customWidth="1"/>
    <col min="7" max="7" width="13.28515625" style="1" customWidth="1"/>
    <col min="8" max="8" width="11.7109375" style="1" customWidth="1"/>
    <col min="9" max="9" width="6.5703125" style="14" customWidth="1"/>
    <col min="10" max="10" width="11.5703125" style="1" customWidth="1"/>
    <col min="11" max="11" width="9.85546875" style="1" customWidth="1"/>
    <col min="12" max="12" width="6.5703125" style="14" customWidth="1"/>
    <col min="13" max="13" width="12.42578125" style="1" customWidth="1"/>
    <col min="14" max="14" width="11.28515625" style="1" customWidth="1"/>
    <col min="15" max="15" width="6.5703125" style="14" customWidth="1"/>
    <col min="16" max="16" width="11.28515625" style="1" customWidth="1"/>
    <col min="17" max="17" width="12" style="1" customWidth="1"/>
    <col min="18" max="18" width="6.5703125" style="14" customWidth="1"/>
    <col min="19" max="19" width="11.7109375" style="1" customWidth="1"/>
    <col min="20" max="20" width="12.5703125" style="1" customWidth="1"/>
    <col min="21" max="21" width="6.5703125" style="14" customWidth="1"/>
    <col min="22" max="22" width="12" style="1" customWidth="1"/>
    <col min="23" max="23" width="11.42578125" style="1" customWidth="1"/>
    <col min="24" max="24" width="6.5703125" style="14" customWidth="1"/>
    <col min="25" max="25" width="11.28515625" style="1" customWidth="1"/>
    <col min="26" max="26" width="11.42578125" style="1" customWidth="1"/>
    <col min="27" max="27" width="6.5703125" style="14" customWidth="1"/>
    <col min="28" max="28" width="11.85546875" style="1" customWidth="1"/>
    <col min="29" max="29" width="12.42578125" style="1" customWidth="1"/>
    <col min="30" max="30" width="13.7109375" style="1" customWidth="1"/>
    <col min="31" max="31" width="29.5703125" style="1" bestFit="1" customWidth="1"/>
    <col min="32" max="32" width="24.42578125" style="1" customWidth="1"/>
    <col min="33" max="33" width="11.42578125" style="1"/>
    <col min="34" max="35" width="12.42578125" style="1" bestFit="1" customWidth="1"/>
    <col min="36" max="16384" width="11.42578125" style="1"/>
  </cols>
  <sheetData>
    <row r="1" spans="1:32" ht="18" customHeight="1" x14ac:dyDescent="0.25">
      <c r="A1" s="76"/>
      <c r="B1" s="76"/>
      <c r="C1" s="64" t="s">
        <v>359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6"/>
    </row>
    <row r="2" spans="1:32" ht="18" customHeight="1" x14ac:dyDescent="0.25">
      <c r="A2" s="76"/>
      <c r="B2" s="76"/>
      <c r="C2" s="67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9"/>
    </row>
    <row r="3" spans="1:32" ht="18" customHeight="1" x14ac:dyDescent="0.25">
      <c r="A3" s="76"/>
      <c r="B3" s="76"/>
      <c r="C3" s="61" t="s">
        <v>312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3"/>
    </row>
    <row r="4" spans="1:32" ht="18" customHeight="1" x14ac:dyDescent="0.25">
      <c r="A4" s="76"/>
      <c r="B4" s="76"/>
      <c r="C4" s="61" t="s">
        <v>315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3"/>
    </row>
    <row r="5" spans="1:32" ht="18" customHeight="1" x14ac:dyDescent="0.25">
      <c r="A5" s="76"/>
      <c r="B5" s="76"/>
      <c r="C5" s="61" t="s">
        <v>313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3"/>
    </row>
    <row r="6" spans="1:32" ht="18" customHeight="1" x14ac:dyDescent="0.25">
      <c r="A6" s="76"/>
      <c r="B6" s="76"/>
      <c r="C6" s="61" t="s">
        <v>314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</row>
    <row r="8" spans="1:32" x14ac:dyDescent="0.25">
      <c r="A8" s="58" t="s">
        <v>3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60"/>
    </row>
    <row r="9" spans="1:32" ht="28.15" customHeight="1" x14ac:dyDescent="0.25">
      <c r="A9" s="81" t="s">
        <v>348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</row>
    <row r="10" spans="1:32" ht="20.25" customHeight="1" x14ac:dyDescent="0.25">
      <c r="A10" s="77" t="s">
        <v>30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9"/>
    </row>
    <row r="11" spans="1:32" ht="18.75" customHeight="1" x14ac:dyDescent="0.25">
      <c r="A11" s="80" t="s">
        <v>4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spans="1:32" ht="61.5" customHeight="1" x14ac:dyDescent="0.25">
      <c r="A12" s="2" t="s">
        <v>53</v>
      </c>
      <c r="B12" s="2" t="s">
        <v>123</v>
      </c>
      <c r="C12" s="2" t="s">
        <v>54</v>
      </c>
      <c r="D12" s="2" t="s">
        <v>0</v>
      </c>
      <c r="E12" s="15" t="s">
        <v>14</v>
      </c>
      <c r="F12" s="15" t="s">
        <v>15</v>
      </c>
      <c r="G12" s="2" t="s">
        <v>78</v>
      </c>
      <c r="H12" s="2" t="s">
        <v>335</v>
      </c>
      <c r="I12" s="15" t="s">
        <v>16</v>
      </c>
      <c r="J12" s="2" t="s">
        <v>336</v>
      </c>
      <c r="K12" s="2" t="s">
        <v>327</v>
      </c>
      <c r="L12" s="15" t="s">
        <v>18</v>
      </c>
      <c r="M12" s="2" t="s">
        <v>337</v>
      </c>
      <c r="N12" s="2" t="s">
        <v>328</v>
      </c>
      <c r="O12" s="15" t="s">
        <v>20</v>
      </c>
      <c r="P12" s="2" t="s">
        <v>338</v>
      </c>
      <c r="Q12" s="2" t="s">
        <v>329</v>
      </c>
      <c r="R12" s="15" t="s">
        <v>22</v>
      </c>
      <c r="S12" s="2" t="s">
        <v>342</v>
      </c>
      <c r="T12" s="2" t="s">
        <v>330</v>
      </c>
      <c r="U12" s="15" t="s">
        <v>24</v>
      </c>
      <c r="V12" s="2" t="s">
        <v>339</v>
      </c>
      <c r="W12" s="2" t="s">
        <v>331</v>
      </c>
      <c r="X12" s="15" t="s">
        <v>26</v>
      </c>
      <c r="Y12" s="2" t="s">
        <v>340</v>
      </c>
      <c r="Z12" s="2" t="s">
        <v>332</v>
      </c>
      <c r="AA12" s="15" t="s">
        <v>28</v>
      </c>
      <c r="AB12" s="2" t="s">
        <v>341</v>
      </c>
      <c r="AC12" s="2" t="s">
        <v>333</v>
      </c>
      <c r="AD12" s="2" t="s">
        <v>334</v>
      </c>
      <c r="AE12" s="2" t="s">
        <v>1</v>
      </c>
      <c r="AF12" s="2" t="s">
        <v>2</v>
      </c>
    </row>
    <row r="13" spans="1:32" ht="67.5" x14ac:dyDescent="0.25">
      <c r="A13" s="10" t="s">
        <v>5</v>
      </c>
      <c r="B13" s="10" t="s">
        <v>124</v>
      </c>
      <c r="C13" s="3">
        <v>13</v>
      </c>
      <c r="D13" s="3" t="s">
        <v>6</v>
      </c>
      <c r="E13" s="7">
        <v>14</v>
      </c>
      <c r="F13" s="17">
        <v>2</v>
      </c>
      <c r="G13" s="6">
        <v>1</v>
      </c>
      <c r="H13" s="28">
        <f>G13/8</f>
        <v>0.125</v>
      </c>
      <c r="I13" s="17">
        <v>2</v>
      </c>
      <c r="J13" s="6">
        <v>0.6</v>
      </c>
      <c r="K13" s="28">
        <f>J13/8</f>
        <v>7.4999999999999997E-2</v>
      </c>
      <c r="L13" s="17">
        <v>6</v>
      </c>
      <c r="M13" s="6">
        <v>1</v>
      </c>
      <c r="N13" s="53">
        <f>M13/8</f>
        <v>0.125</v>
      </c>
      <c r="O13" s="17"/>
      <c r="P13" s="6">
        <v>0</v>
      </c>
      <c r="Q13" s="28"/>
      <c r="R13" s="17"/>
      <c r="S13" s="6">
        <v>0</v>
      </c>
      <c r="T13" s="28"/>
      <c r="U13" s="17"/>
      <c r="V13" s="6">
        <v>0</v>
      </c>
      <c r="W13" s="28"/>
      <c r="X13" s="17"/>
      <c r="Y13" s="6">
        <v>0</v>
      </c>
      <c r="Z13" s="28"/>
      <c r="AA13" s="17"/>
      <c r="AB13" s="6">
        <v>0</v>
      </c>
      <c r="AC13" s="28"/>
      <c r="AD13" s="6">
        <f>AVERAGE(G13,J13,M13,P13,S13,V13,Y13,AB13)</f>
        <v>0.32500000000000001</v>
      </c>
      <c r="AE13" s="13" t="s">
        <v>10</v>
      </c>
      <c r="AF13" s="7"/>
    </row>
    <row r="14" spans="1:32" ht="18.75" customHeight="1" x14ac:dyDescent="0.25">
      <c r="A14" s="80" t="s">
        <v>7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spans="1:32" ht="38.25" x14ac:dyDescent="0.25">
      <c r="A15" s="2" t="s">
        <v>53</v>
      </c>
      <c r="B15" s="2" t="s">
        <v>123</v>
      </c>
      <c r="C15" s="2" t="s">
        <v>54</v>
      </c>
      <c r="D15" s="2" t="s">
        <v>0</v>
      </c>
      <c r="E15" s="15" t="s">
        <v>14</v>
      </c>
      <c r="F15" s="15" t="s">
        <v>15</v>
      </c>
      <c r="G15" s="2" t="str">
        <f>G12</f>
        <v>% EJECUCION 2023</v>
      </c>
      <c r="H15" s="2" t="str">
        <f t="shared" ref="H15:AD15" si="0">H12</f>
        <v>% AVANCE 8 AÑOS 2023</v>
      </c>
      <c r="I15" s="2" t="str">
        <f t="shared" si="0"/>
        <v>META 2024</v>
      </c>
      <c r="J15" s="2" t="str">
        <f t="shared" si="0"/>
        <v>% EJECUCION 2024</v>
      </c>
      <c r="K15" s="2" t="str">
        <f t="shared" si="0"/>
        <v>% AVANCE 8 AÑOS 2024</v>
      </c>
      <c r="L15" s="2" t="str">
        <f t="shared" si="0"/>
        <v>META 2025</v>
      </c>
      <c r="M15" s="2" t="str">
        <f t="shared" si="0"/>
        <v>% EJECUCION 2025</v>
      </c>
      <c r="N15" s="2" t="str">
        <f t="shared" si="0"/>
        <v>% AVANCE 8 AÑOS 2025</v>
      </c>
      <c r="O15" s="2" t="str">
        <f t="shared" si="0"/>
        <v>META 2026</v>
      </c>
      <c r="P15" s="2" t="str">
        <f t="shared" si="0"/>
        <v>% EJECUCION 2026</v>
      </c>
      <c r="Q15" s="2" t="str">
        <f t="shared" si="0"/>
        <v>% AVANCE 8 AÑOS 2026</v>
      </c>
      <c r="R15" s="2" t="str">
        <f t="shared" si="0"/>
        <v>META 2027</v>
      </c>
      <c r="S15" s="2" t="str">
        <f t="shared" si="0"/>
        <v>% EJECUCION 2027</v>
      </c>
      <c r="T15" s="2" t="str">
        <f t="shared" si="0"/>
        <v>% AVANCE 8 AÑOS 2027</v>
      </c>
      <c r="U15" s="2" t="str">
        <f t="shared" si="0"/>
        <v>META 2028</v>
      </c>
      <c r="V15" s="2" t="str">
        <f t="shared" si="0"/>
        <v>% EJECUCION 2028</v>
      </c>
      <c r="W15" s="2" t="str">
        <f t="shared" si="0"/>
        <v>% AVANCE 8 AÑOS 2028</v>
      </c>
      <c r="X15" s="2" t="str">
        <f t="shared" si="0"/>
        <v>META 2029</v>
      </c>
      <c r="Y15" s="2" t="str">
        <f t="shared" si="0"/>
        <v>% EJECUCION 2029</v>
      </c>
      <c r="Z15" s="2" t="str">
        <f t="shared" si="0"/>
        <v>% AVANCE 8 AÑOS 2029</v>
      </c>
      <c r="AA15" s="2" t="str">
        <f t="shared" si="0"/>
        <v>META 2030</v>
      </c>
      <c r="AB15" s="2" t="str">
        <f t="shared" si="0"/>
        <v>% EJECUCION 2030</v>
      </c>
      <c r="AC15" s="2" t="str">
        <f t="shared" si="0"/>
        <v>% AVANCE 8 AÑOS 2030</v>
      </c>
      <c r="AD15" s="2" t="str">
        <f t="shared" si="0"/>
        <v>AVANCE TOTAL ACUMULADO DEL PLAN</v>
      </c>
      <c r="AE15" s="2" t="s">
        <v>1</v>
      </c>
      <c r="AF15" s="2" t="s">
        <v>2</v>
      </c>
    </row>
    <row r="16" spans="1:32" ht="81" x14ac:dyDescent="0.25">
      <c r="A16" s="10" t="s">
        <v>8</v>
      </c>
      <c r="B16" s="10" t="s">
        <v>125</v>
      </c>
      <c r="C16" s="3">
        <v>6</v>
      </c>
      <c r="D16" s="3" t="s">
        <v>9</v>
      </c>
      <c r="E16" s="7">
        <v>0</v>
      </c>
      <c r="F16" s="17">
        <v>1</v>
      </c>
      <c r="G16" s="34">
        <v>3</v>
      </c>
      <c r="H16" s="28">
        <f>G16/8</f>
        <v>0.375</v>
      </c>
      <c r="I16" s="17">
        <v>3</v>
      </c>
      <c r="J16" s="6">
        <v>1</v>
      </c>
      <c r="K16" s="28">
        <f>J16/8</f>
        <v>0.125</v>
      </c>
      <c r="L16" s="17">
        <v>2</v>
      </c>
      <c r="M16" s="6">
        <v>0.6</v>
      </c>
      <c r="N16" s="53">
        <f>M16/8</f>
        <v>7.4999999999999997E-2</v>
      </c>
      <c r="O16" s="17"/>
      <c r="P16" s="6">
        <v>0</v>
      </c>
      <c r="Q16" s="28"/>
      <c r="R16" s="17"/>
      <c r="S16" s="6">
        <v>0</v>
      </c>
      <c r="T16" s="28"/>
      <c r="U16" s="17"/>
      <c r="V16" s="6">
        <v>0</v>
      </c>
      <c r="W16" s="28"/>
      <c r="X16" s="17"/>
      <c r="Y16" s="6">
        <v>0</v>
      </c>
      <c r="Z16" s="28"/>
      <c r="AA16" s="17"/>
      <c r="AB16" s="6">
        <v>0</v>
      </c>
      <c r="AC16" s="28"/>
      <c r="AD16" s="6">
        <f>AVERAGE(G16,J16,M16,P16,S16,V16,Y16,AB16)</f>
        <v>0.57499999999999996</v>
      </c>
      <c r="AE16" s="13" t="s">
        <v>10</v>
      </c>
      <c r="AF16" s="13"/>
    </row>
    <row r="17" spans="1:32" ht="18.75" customHeight="1" x14ac:dyDescent="0.25">
      <c r="A17" s="80" t="s">
        <v>11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spans="1:32" ht="38.25" x14ac:dyDescent="0.25">
      <c r="A18" s="2" t="s">
        <v>53</v>
      </c>
      <c r="B18" s="2" t="s">
        <v>123</v>
      </c>
      <c r="C18" s="2" t="s">
        <v>54</v>
      </c>
      <c r="D18" s="2" t="s">
        <v>0</v>
      </c>
      <c r="E18" s="15" t="s">
        <v>14</v>
      </c>
      <c r="F18" s="15" t="s">
        <v>15</v>
      </c>
      <c r="G18" s="2" t="str">
        <f>G15</f>
        <v>% EJECUCION 2023</v>
      </c>
      <c r="H18" s="2" t="s">
        <v>335</v>
      </c>
      <c r="I18" s="15" t="s">
        <v>16</v>
      </c>
      <c r="J18" s="2" t="s">
        <v>17</v>
      </c>
      <c r="K18" s="2" t="s">
        <v>327</v>
      </c>
      <c r="L18" s="15" t="s">
        <v>18</v>
      </c>
      <c r="M18" s="2" t="s">
        <v>19</v>
      </c>
      <c r="N18" s="2" t="s">
        <v>328</v>
      </c>
      <c r="O18" s="15" t="s">
        <v>20</v>
      </c>
      <c r="P18" s="2" t="s">
        <v>21</v>
      </c>
      <c r="Q18" s="2" t="s">
        <v>329</v>
      </c>
      <c r="R18" s="15" t="s">
        <v>22</v>
      </c>
      <c r="S18" s="2" t="s">
        <v>23</v>
      </c>
      <c r="T18" s="2" t="s">
        <v>330</v>
      </c>
      <c r="U18" s="15" t="s">
        <v>24</v>
      </c>
      <c r="V18" s="2" t="s">
        <v>25</v>
      </c>
      <c r="W18" s="2" t="s">
        <v>331</v>
      </c>
      <c r="X18" s="15" t="s">
        <v>26</v>
      </c>
      <c r="Y18" s="2" t="s">
        <v>27</v>
      </c>
      <c r="Z18" s="2" t="s">
        <v>332</v>
      </c>
      <c r="AA18" s="15" t="s">
        <v>28</v>
      </c>
      <c r="AB18" s="2" t="s">
        <v>29</v>
      </c>
      <c r="AC18" s="2" t="s">
        <v>333</v>
      </c>
      <c r="AD18" s="2" t="s">
        <v>334</v>
      </c>
      <c r="AE18" s="2" t="s">
        <v>1</v>
      </c>
      <c r="AF18" s="2" t="s">
        <v>2</v>
      </c>
    </row>
    <row r="19" spans="1:32" ht="85.5" customHeight="1" x14ac:dyDescent="0.25">
      <c r="A19" s="8" t="s">
        <v>12</v>
      </c>
      <c r="B19" s="8" t="s">
        <v>126</v>
      </c>
      <c r="C19" s="3">
        <v>4</v>
      </c>
      <c r="D19" s="3" t="s">
        <v>13</v>
      </c>
      <c r="E19" s="7">
        <v>1</v>
      </c>
      <c r="F19" s="17">
        <v>2</v>
      </c>
      <c r="G19" s="6">
        <v>1</v>
      </c>
      <c r="H19" s="28">
        <f>G19/8</f>
        <v>0.125</v>
      </c>
      <c r="I19" s="17">
        <v>2</v>
      </c>
      <c r="J19" s="6">
        <v>0.5</v>
      </c>
      <c r="K19" s="28">
        <f>J19/8</f>
        <v>6.25E-2</v>
      </c>
      <c r="L19" s="17">
        <v>2</v>
      </c>
      <c r="M19" s="6">
        <v>1</v>
      </c>
      <c r="N19" s="53">
        <f>M19/8</f>
        <v>0.125</v>
      </c>
      <c r="O19" s="17"/>
      <c r="P19" s="6">
        <v>0</v>
      </c>
      <c r="Q19" s="28"/>
      <c r="R19" s="17"/>
      <c r="S19" s="6">
        <v>0</v>
      </c>
      <c r="T19" s="28"/>
      <c r="U19" s="17"/>
      <c r="V19" s="6">
        <v>0</v>
      </c>
      <c r="W19" s="28"/>
      <c r="X19" s="17"/>
      <c r="Y19" s="6">
        <v>0</v>
      </c>
      <c r="Z19" s="28"/>
      <c r="AA19" s="17"/>
      <c r="AB19" s="6">
        <v>0</v>
      </c>
      <c r="AC19" s="28"/>
      <c r="AD19" s="6">
        <f>AVERAGE(G19,J19,M19,P19,S19,V19,Y19,AB19)</f>
        <v>0.3125</v>
      </c>
      <c r="AE19" s="13" t="s">
        <v>10</v>
      </c>
      <c r="AF19" s="13"/>
    </row>
    <row r="20" spans="1:32" s="16" customFormat="1" ht="36.75" customHeight="1" x14ac:dyDescent="0.25">
      <c r="A20" s="81" t="s">
        <v>351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</row>
    <row r="21" spans="1:32" ht="25.5" customHeight="1" x14ac:dyDescent="0.25">
      <c r="A21" s="77" t="s">
        <v>349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9"/>
    </row>
    <row r="22" spans="1:32" ht="24.75" customHeight="1" x14ac:dyDescent="0.25">
      <c r="A22" s="80" t="s">
        <v>31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spans="1:32" ht="38.25" x14ac:dyDescent="0.25">
      <c r="A23" s="2" t="s">
        <v>53</v>
      </c>
      <c r="B23" s="2" t="s">
        <v>123</v>
      </c>
      <c r="C23" s="2" t="s">
        <v>54</v>
      </c>
      <c r="D23" s="2" t="s">
        <v>0</v>
      </c>
      <c r="E23" s="15" t="s">
        <v>14</v>
      </c>
      <c r="F23" s="15" t="s">
        <v>15</v>
      </c>
      <c r="G23" s="2" t="str">
        <f>G18</f>
        <v>% EJECUCION 2023</v>
      </c>
      <c r="H23" s="2" t="s">
        <v>335</v>
      </c>
      <c r="I23" s="15" t="s">
        <v>16</v>
      </c>
      <c r="J23" s="2" t="s">
        <v>17</v>
      </c>
      <c r="K23" s="2" t="s">
        <v>327</v>
      </c>
      <c r="L23" s="15" t="s">
        <v>18</v>
      </c>
      <c r="M23" s="2" t="s">
        <v>19</v>
      </c>
      <c r="N23" s="2" t="s">
        <v>328</v>
      </c>
      <c r="O23" s="15" t="s">
        <v>20</v>
      </c>
      <c r="P23" s="2" t="s">
        <v>21</v>
      </c>
      <c r="Q23" s="2" t="s">
        <v>329</v>
      </c>
      <c r="R23" s="15" t="s">
        <v>22</v>
      </c>
      <c r="S23" s="2" t="s">
        <v>23</v>
      </c>
      <c r="T23" s="2" t="s">
        <v>330</v>
      </c>
      <c r="U23" s="15" t="s">
        <v>24</v>
      </c>
      <c r="V23" s="2" t="s">
        <v>25</v>
      </c>
      <c r="W23" s="2" t="s">
        <v>331</v>
      </c>
      <c r="X23" s="15" t="s">
        <v>26</v>
      </c>
      <c r="Y23" s="2" t="s">
        <v>27</v>
      </c>
      <c r="Z23" s="2" t="s">
        <v>332</v>
      </c>
      <c r="AA23" s="15" t="s">
        <v>28</v>
      </c>
      <c r="AB23" s="2" t="s">
        <v>29</v>
      </c>
      <c r="AC23" s="2" t="s">
        <v>333</v>
      </c>
      <c r="AD23" s="2" t="s">
        <v>334</v>
      </c>
      <c r="AE23" s="2" t="s">
        <v>1</v>
      </c>
      <c r="AF23" s="2" t="s">
        <v>2</v>
      </c>
    </row>
    <row r="24" spans="1:32" ht="67.5" x14ac:dyDescent="0.25">
      <c r="A24" s="10" t="s">
        <v>32</v>
      </c>
      <c r="B24" s="10" t="s">
        <v>127</v>
      </c>
      <c r="C24" s="3">
        <v>16</v>
      </c>
      <c r="D24" s="3" t="s">
        <v>33</v>
      </c>
      <c r="E24" s="7">
        <v>0</v>
      </c>
      <c r="F24" s="17">
        <v>2</v>
      </c>
      <c r="G24" s="6">
        <v>0.9</v>
      </c>
      <c r="H24" s="28">
        <f>G24/8</f>
        <v>0.1125</v>
      </c>
      <c r="I24" s="17">
        <v>2</v>
      </c>
      <c r="J24" s="6">
        <v>1</v>
      </c>
      <c r="K24" s="28">
        <f>J24/8</f>
        <v>0.125</v>
      </c>
      <c r="L24" s="17">
        <v>4</v>
      </c>
      <c r="M24" s="6">
        <v>1</v>
      </c>
      <c r="N24" s="53">
        <f>M24/8</f>
        <v>0.125</v>
      </c>
      <c r="O24" s="17"/>
      <c r="P24" s="6">
        <v>0</v>
      </c>
      <c r="Q24" s="28"/>
      <c r="R24" s="17"/>
      <c r="S24" s="6">
        <v>0</v>
      </c>
      <c r="T24" s="28"/>
      <c r="U24" s="17"/>
      <c r="V24" s="6">
        <v>0</v>
      </c>
      <c r="W24" s="28"/>
      <c r="X24" s="17"/>
      <c r="Y24" s="6">
        <v>0</v>
      </c>
      <c r="Z24" s="28"/>
      <c r="AA24" s="17"/>
      <c r="AB24" s="6">
        <v>0</v>
      </c>
      <c r="AC24" s="28"/>
      <c r="AD24" s="6">
        <f>AVERAGE(G24,J24,M24,P24,S24,V24,Y24,AB24)</f>
        <v>0.36249999999999999</v>
      </c>
      <c r="AE24" s="13" t="s">
        <v>37</v>
      </c>
      <c r="AF24" s="7"/>
    </row>
    <row r="25" spans="1:32" ht="22.5" hidden="1" customHeight="1" x14ac:dyDescent="0.25">
      <c r="A25" s="80" t="s">
        <v>34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</row>
    <row r="26" spans="1:32" ht="38.25" hidden="1" x14ac:dyDescent="0.25">
      <c r="A26" s="2" t="s">
        <v>53</v>
      </c>
      <c r="B26" s="2" t="s">
        <v>123</v>
      </c>
      <c r="C26" s="2" t="s">
        <v>54</v>
      </c>
      <c r="D26" s="2" t="s">
        <v>0</v>
      </c>
      <c r="E26" s="15" t="s">
        <v>14</v>
      </c>
      <c r="F26" s="15" t="s">
        <v>15</v>
      </c>
      <c r="G26" s="2" t="s">
        <v>78</v>
      </c>
      <c r="H26" s="2" t="s">
        <v>335</v>
      </c>
      <c r="I26" s="15" t="s">
        <v>16</v>
      </c>
      <c r="J26" s="2" t="s">
        <v>17</v>
      </c>
      <c r="K26" s="2" t="s">
        <v>327</v>
      </c>
      <c r="L26" s="15" t="s">
        <v>18</v>
      </c>
      <c r="M26" s="2" t="s">
        <v>19</v>
      </c>
      <c r="N26" s="2" t="s">
        <v>328</v>
      </c>
      <c r="O26" s="15" t="s">
        <v>20</v>
      </c>
      <c r="P26" s="2" t="s">
        <v>21</v>
      </c>
      <c r="Q26" s="2" t="s">
        <v>329</v>
      </c>
      <c r="R26" s="15" t="s">
        <v>22</v>
      </c>
      <c r="S26" s="2" t="s">
        <v>23</v>
      </c>
      <c r="T26" s="2" t="s">
        <v>330</v>
      </c>
      <c r="U26" s="15" t="s">
        <v>24</v>
      </c>
      <c r="V26" s="2" t="s">
        <v>25</v>
      </c>
      <c r="W26" s="2" t="s">
        <v>331</v>
      </c>
      <c r="X26" s="15" t="s">
        <v>26</v>
      </c>
      <c r="Y26" s="2" t="s">
        <v>27</v>
      </c>
      <c r="Z26" s="2" t="s">
        <v>332</v>
      </c>
      <c r="AA26" s="15" t="s">
        <v>28</v>
      </c>
      <c r="AB26" s="2" t="s">
        <v>29</v>
      </c>
      <c r="AC26" s="2" t="s">
        <v>333</v>
      </c>
      <c r="AD26" s="2" t="s">
        <v>334</v>
      </c>
      <c r="AE26" s="2" t="s">
        <v>1</v>
      </c>
      <c r="AF26" s="2" t="s">
        <v>2</v>
      </c>
    </row>
    <row r="27" spans="1:32" ht="81" hidden="1" x14ac:dyDescent="0.25">
      <c r="A27" s="10" t="s">
        <v>35</v>
      </c>
      <c r="B27" s="10" t="s">
        <v>128</v>
      </c>
      <c r="C27" s="3">
        <v>16</v>
      </c>
      <c r="D27" s="3" t="s">
        <v>36</v>
      </c>
      <c r="E27" s="7">
        <v>0</v>
      </c>
      <c r="F27" s="17">
        <v>4</v>
      </c>
      <c r="G27" s="6">
        <v>0.88</v>
      </c>
      <c r="H27" s="28">
        <f>G27/8</f>
        <v>0.11</v>
      </c>
      <c r="I27" s="17">
        <v>2</v>
      </c>
      <c r="J27" s="6">
        <v>1</v>
      </c>
      <c r="K27" s="28">
        <f>J27/8</f>
        <v>0.125</v>
      </c>
      <c r="L27" s="17"/>
      <c r="M27" s="6">
        <v>0</v>
      </c>
      <c r="N27" s="28"/>
      <c r="O27" s="17"/>
      <c r="P27" s="6">
        <v>0</v>
      </c>
      <c r="Q27" s="28"/>
      <c r="R27" s="17"/>
      <c r="S27" s="6">
        <v>0</v>
      </c>
      <c r="T27" s="28"/>
      <c r="U27" s="17"/>
      <c r="V27" s="6">
        <v>0</v>
      </c>
      <c r="W27" s="28"/>
      <c r="X27" s="17"/>
      <c r="Y27" s="6">
        <v>0</v>
      </c>
      <c r="Z27" s="28"/>
      <c r="AA27" s="17"/>
      <c r="AB27" s="6">
        <v>0</v>
      </c>
      <c r="AC27" s="28"/>
      <c r="AD27" s="6">
        <f>AVERAGE(G27,J27,M27,P27,S27,V27,Y27,AB27)</f>
        <v>0.23499999999999999</v>
      </c>
      <c r="AE27" s="13" t="s">
        <v>37</v>
      </c>
      <c r="AF27" s="13"/>
    </row>
    <row r="28" spans="1:32" s="16" customFormat="1" ht="28.5" customHeight="1" x14ac:dyDescent="0.25">
      <c r="A28" s="81" t="s">
        <v>352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</row>
    <row r="29" spans="1:32" ht="30" customHeight="1" x14ac:dyDescent="0.25">
      <c r="A29" s="77" t="s">
        <v>350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9"/>
    </row>
    <row r="30" spans="1:32" ht="29.25" customHeight="1" x14ac:dyDescent="0.25">
      <c r="A30" s="70" t="s">
        <v>38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2"/>
    </row>
    <row r="31" spans="1:32" ht="38.25" x14ac:dyDescent="0.25">
      <c r="A31" s="2" t="s">
        <v>53</v>
      </c>
      <c r="B31" s="2" t="s">
        <v>123</v>
      </c>
      <c r="C31" s="2" t="s">
        <v>54</v>
      </c>
      <c r="D31" s="2" t="s">
        <v>0</v>
      </c>
      <c r="E31" s="15" t="s">
        <v>14</v>
      </c>
      <c r="F31" s="15" t="s">
        <v>15</v>
      </c>
      <c r="G31" s="2" t="str">
        <f>G26</f>
        <v>% EJECUCION 2023</v>
      </c>
      <c r="H31" s="2" t="s">
        <v>335</v>
      </c>
      <c r="I31" s="15" t="s">
        <v>16</v>
      </c>
      <c r="J31" s="2" t="s">
        <v>17</v>
      </c>
      <c r="K31" s="2" t="s">
        <v>327</v>
      </c>
      <c r="L31" s="15" t="s">
        <v>18</v>
      </c>
      <c r="M31" s="2" t="s">
        <v>19</v>
      </c>
      <c r="N31" s="2" t="s">
        <v>328</v>
      </c>
      <c r="O31" s="15" t="s">
        <v>20</v>
      </c>
      <c r="P31" s="2" t="s">
        <v>21</v>
      </c>
      <c r="Q31" s="2" t="s">
        <v>329</v>
      </c>
      <c r="R31" s="15" t="s">
        <v>22</v>
      </c>
      <c r="S31" s="2" t="s">
        <v>23</v>
      </c>
      <c r="T31" s="2" t="s">
        <v>330</v>
      </c>
      <c r="U31" s="15" t="s">
        <v>24</v>
      </c>
      <c r="V31" s="2" t="s">
        <v>25</v>
      </c>
      <c r="W31" s="2" t="s">
        <v>331</v>
      </c>
      <c r="X31" s="15" t="s">
        <v>26</v>
      </c>
      <c r="Y31" s="2" t="s">
        <v>27</v>
      </c>
      <c r="Z31" s="2" t="s">
        <v>332</v>
      </c>
      <c r="AA31" s="15" t="s">
        <v>28</v>
      </c>
      <c r="AB31" s="2" t="s">
        <v>29</v>
      </c>
      <c r="AC31" s="2" t="s">
        <v>333</v>
      </c>
      <c r="AD31" s="2" t="s">
        <v>334</v>
      </c>
      <c r="AE31" s="2" t="s">
        <v>1</v>
      </c>
      <c r="AF31" s="2" t="s">
        <v>2</v>
      </c>
    </row>
    <row r="32" spans="1:32" ht="67.5" x14ac:dyDescent="0.25">
      <c r="A32" s="19" t="s">
        <v>39</v>
      </c>
      <c r="B32" s="19" t="s">
        <v>39</v>
      </c>
      <c r="C32" s="3">
        <v>8</v>
      </c>
      <c r="D32" s="3" t="s">
        <v>40</v>
      </c>
      <c r="E32" s="7">
        <v>3</v>
      </c>
      <c r="F32" s="17">
        <v>1</v>
      </c>
      <c r="G32" s="6">
        <v>0.82</v>
      </c>
      <c r="H32" s="28">
        <f>G32/8</f>
        <v>0.10249999999999999</v>
      </c>
      <c r="I32" s="17">
        <v>1</v>
      </c>
      <c r="J32" s="6">
        <v>0.93</v>
      </c>
      <c r="K32" s="28">
        <f>J32/8</f>
        <v>0.11625000000000001</v>
      </c>
      <c r="L32" s="17">
        <v>2</v>
      </c>
      <c r="M32" s="6">
        <v>0.6</v>
      </c>
      <c r="N32" s="53">
        <f>M32/8</f>
        <v>7.4999999999999997E-2</v>
      </c>
      <c r="O32" s="17"/>
      <c r="P32" s="6">
        <v>0</v>
      </c>
      <c r="Q32" s="28"/>
      <c r="R32" s="17"/>
      <c r="S32" s="6">
        <v>0</v>
      </c>
      <c r="T32" s="28"/>
      <c r="U32" s="17"/>
      <c r="V32" s="6">
        <v>0</v>
      </c>
      <c r="W32" s="28"/>
      <c r="X32" s="17"/>
      <c r="Y32" s="6">
        <v>0</v>
      </c>
      <c r="Z32" s="28"/>
      <c r="AA32" s="17"/>
      <c r="AB32" s="6">
        <v>0</v>
      </c>
      <c r="AC32" s="28"/>
      <c r="AD32" s="6">
        <f>AVERAGE(G32,J32,M32,P32,S32,V32,Y32,AB32)</f>
        <v>0.29375000000000001</v>
      </c>
      <c r="AE32" s="13" t="s">
        <v>37</v>
      </c>
      <c r="AF32" s="7"/>
    </row>
    <row r="33" spans="1:32" ht="27" customHeight="1" x14ac:dyDescent="0.25">
      <c r="A33" s="70" t="s">
        <v>41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2"/>
    </row>
    <row r="34" spans="1:32" ht="38.25" x14ac:dyDescent="0.25">
      <c r="A34" s="2" t="s">
        <v>53</v>
      </c>
      <c r="B34" s="2" t="s">
        <v>123</v>
      </c>
      <c r="C34" s="2" t="s">
        <v>54</v>
      </c>
      <c r="D34" s="2" t="s">
        <v>0</v>
      </c>
      <c r="E34" s="15" t="s">
        <v>14</v>
      </c>
      <c r="F34" s="15" t="s">
        <v>15</v>
      </c>
      <c r="G34" s="2" t="s">
        <v>78</v>
      </c>
      <c r="H34" s="2" t="s">
        <v>335</v>
      </c>
      <c r="I34" s="15" t="s">
        <v>16</v>
      </c>
      <c r="J34" s="2" t="s">
        <v>17</v>
      </c>
      <c r="K34" s="2" t="s">
        <v>327</v>
      </c>
      <c r="L34" s="15" t="s">
        <v>18</v>
      </c>
      <c r="M34" s="2" t="s">
        <v>19</v>
      </c>
      <c r="N34" s="2" t="s">
        <v>328</v>
      </c>
      <c r="O34" s="15" t="s">
        <v>20</v>
      </c>
      <c r="P34" s="2" t="s">
        <v>21</v>
      </c>
      <c r="Q34" s="2" t="s">
        <v>329</v>
      </c>
      <c r="R34" s="15" t="s">
        <v>22</v>
      </c>
      <c r="S34" s="2" t="s">
        <v>23</v>
      </c>
      <c r="T34" s="2" t="s">
        <v>330</v>
      </c>
      <c r="U34" s="15" t="s">
        <v>24</v>
      </c>
      <c r="V34" s="2" t="s">
        <v>25</v>
      </c>
      <c r="W34" s="2" t="s">
        <v>331</v>
      </c>
      <c r="X34" s="15" t="s">
        <v>26</v>
      </c>
      <c r="Y34" s="2" t="s">
        <v>27</v>
      </c>
      <c r="Z34" s="2" t="s">
        <v>332</v>
      </c>
      <c r="AA34" s="15" t="s">
        <v>28</v>
      </c>
      <c r="AB34" s="2" t="s">
        <v>29</v>
      </c>
      <c r="AC34" s="2" t="s">
        <v>333</v>
      </c>
      <c r="AD34" s="2" t="s">
        <v>334</v>
      </c>
      <c r="AE34" s="2" t="s">
        <v>1</v>
      </c>
      <c r="AF34" s="2" t="s">
        <v>2</v>
      </c>
    </row>
    <row r="35" spans="1:32" ht="67.5" x14ac:dyDescent="0.25">
      <c r="A35" s="10" t="s">
        <v>42</v>
      </c>
      <c r="B35" s="10" t="s">
        <v>129</v>
      </c>
      <c r="C35" s="20">
        <v>40</v>
      </c>
      <c r="D35" s="9" t="s">
        <v>43</v>
      </c>
      <c r="E35" s="7">
        <v>10</v>
      </c>
      <c r="F35" s="17">
        <v>8</v>
      </c>
      <c r="G35" s="6">
        <v>0.98</v>
      </c>
      <c r="H35" s="28">
        <f>G35/8</f>
        <v>0.1225</v>
      </c>
      <c r="I35" s="17">
        <v>5</v>
      </c>
      <c r="J35" s="6">
        <v>1</v>
      </c>
      <c r="K35" s="28">
        <f>J35/8</f>
        <v>0.125</v>
      </c>
      <c r="L35" s="17">
        <v>6</v>
      </c>
      <c r="M35" s="6">
        <v>1</v>
      </c>
      <c r="N35" s="53">
        <f>M35/8</f>
        <v>0.125</v>
      </c>
      <c r="O35" s="17"/>
      <c r="P35" s="6">
        <v>0</v>
      </c>
      <c r="Q35" s="28"/>
      <c r="R35" s="17"/>
      <c r="S35" s="6">
        <v>0</v>
      </c>
      <c r="T35" s="28"/>
      <c r="U35" s="17"/>
      <c r="V35" s="6">
        <v>0</v>
      </c>
      <c r="W35" s="28"/>
      <c r="X35" s="17"/>
      <c r="Y35" s="6">
        <v>0</v>
      </c>
      <c r="Z35" s="28"/>
      <c r="AA35" s="17"/>
      <c r="AB35" s="6">
        <v>0</v>
      </c>
      <c r="AC35" s="28"/>
      <c r="AD35" s="6">
        <f>AVERAGE(G35,J35,M35,P35,S35,V35,Y35,AB35)</f>
        <v>0.3725</v>
      </c>
      <c r="AE35" s="13" t="s">
        <v>37</v>
      </c>
      <c r="AF35" s="13"/>
    </row>
    <row r="36" spans="1:32" ht="25.5" customHeight="1" x14ac:dyDescent="0.25">
      <c r="A36" s="70" t="s">
        <v>44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2"/>
    </row>
    <row r="37" spans="1:32" ht="38.25" x14ac:dyDescent="0.25">
      <c r="A37" s="2" t="s">
        <v>53</v>
      </c>
      <c r="B37" s="2" t="s">
        <v>123</v>
      </c>
      <c r="C37" s="2" t="s">
        <v>54</v>
      </c>
      <c r="D37" s="2" t="s">
        <v>0</v>
      </c>
      <c r="E37" s="15" t="s">
        <v>14</v>
      </c>
      <c r="F37" s="15" t="s">
        <v>15</v>
      </c>
      <c r="G37" s="2" t="s">
        <v>78</v>
      </c>
      <c r="H37" s="2" t="s">
        <v>335</v>
      </c>
      <c r="I37" s="15" t="s">
        <v>16</v>
      </c>
      <c r="J37" s="2" t="s">
        <v>17</v>
      </c>
      <c r="K37" s="2" t="s">
        <v>327</v>
      </c>
      <c r="L37" s="15" t="s">
        <v>18</v>
      </c>
      <c r="M37" s="2" t="s">
        <v>19</v>
      </c>
      <c r="N37" s="2" t="s">
        <v>328</v>
      </c>
      <c r="O37" s="15" t="s">
        <v>20</v>
      </c>
      <c r="P37" s="2" t="s">
        <v>21</v>
      </c>
      <c r="Q37" s="2" t="s">
        <v>329</v>
      </c>
      <c r="R37" s="15" t="s">
        <v>22</v>
      </c>
      <c r="S37" s="2" t="s">
        <v>23</v>
      </c>
      <c r="T37" s="2" t="s">
        <v>330</v>
      </c>
      <c r="U37" s="15" t="s">
        <v>24</v>
      </c>
      <c r="V37" s="2" t="s">
        <v>25</v>
      </c>
      <c r="W37" s="2" t="s">
        <v>331</v>
      </c>
      <c r="X37" s="15" t="s">
        <v>26</v>
      </c>
      <c r="Y37" s="2" t="s">
        <v>27</v>
      </c>
      <c r="Z37" s="2" t="s">
        <v>332</v>
      </c>
      <c r="AA37" s="15" t="s">
        <v>28</v>
      </c>
      <c r="AB37" s="2" t="s">
        <v>29</v>
      </c>
      <c r="AC37" s="2" t="s">
        <v>333</v>
      </c>
      <c r="AD37" s="2" t="s">
        <v>334</v>
      </c>
      <c r="AE37" s="2" t="s">
        <v>1</v>
      </c>
      <c r="AF37" s="2" t="s">
        <v>2</v>
      </c>
    </row>
    <row r="38" spans="1:32" ht="40.5" x14ac:dyDescent="0.25">
      <c r="A38" s="19" t="s">
        <v>45</v>
      </c>
      <c r="B38" s="19" t="s">
        <v>130</v>
      </c>
      <c r="C38" s="20">
        <v>10</v>
      </c>
      <c r="D38" s="9" t="s">
        <v>40</v>
      </c>
      <c r="E38" s="7">
        <v>0</v>
      </c>
      <c r="F38" s="17"/>
      <c r="G38" s="6">
        <v>0.71</v>
      </c>
      <c r="H38" s="28">
        <f>G38/8</f>
        <v>8.8749999999999996E-2</v>
      </c>
      <c r="I38" s="17">
        <v>2</v>
      </c>
      <c r="J38" s="6">
        <v>0.69</v>
      </c>
      <c r="K38" s="28">
        <f>J38/8</f>
        <v>8.6249999999999993E-2</v>
      </c>
      <c r="L38" s="17">
        <v>2</v>
      </c>
      <c r="M38" s="6">
        <v>0.98</v>
      </c>
      <c r="N38" s="53">
        <f>M38/8</f>
        <v>0.1225</v>
      </c>
      <c r="O38" s="17"/>
      <c r="P38" s="6">
        <v>0</v>
      </c>
      <c r="Q38" s="28"/>
      <c r="R38" s="17"/>
      <c r="S38" s="6">
        <v>0</v>
      </c>
      <c r="T38" s="28"/>
      <c r="U38" s="17"/>
      <c r="V38" s="6">
        <v>0</v>
      </c>
      <c r="W38" s="28"/>
      <c r="X38" s="17"/>
      <c r="Y38" s="6">
        <v>0</v>
      </c>
      <c r="Z38" s="28"/>
      <c r="AA38" s="17"/>
      <c r="AB38" s="6">
        <v>0</v>
      </c>
      <c r="AC38" s="28"/>
      <c r="AD38" s="6">
        <f>AVERAGE(G38,J38,M38,P38,S38,V38,Y38,AB38)</f>
        <v>0.29749999999999999</v>
      </c>
      <c r="AE38" s="13" t="s">
        <v>37</v>
      </c>
      <c r="AF38" s="13"/>
    </row>
    <row r="39" spans="1:32" ht="23.25" customHeight="1" x14ac:dyDescent="0.25">
      <c r="A39" s="77" t="s">
        <v>353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9"/>
    </row>
    <row r="40" spans="1:32" ht="23.25" customHeight="1" x14ac:dyDescent="0.25">
      <c r="A40" s="70" t="s">
        <v>46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2"/>
    </row>
    <row r="41" spans="1:32" ht="38.25" x14ac:dyDescent="0.25">
      <c r="A41" s="2" t="s">
        <v>53</v>
      </c>
      <c r="B41" s="2" t="s">
        <v>123</v>
      </c>
      <c r="C41" s="2" t="s">
        <v>54</v>
      </c>
      <c r="D41" s="2" t="s">
        <v>0</v>
      </c>
      <c r="E41" s="15" t="s">
        <v>14</v>
      </c>
      <c r="F41" s="15" t="s">
        <v>15</v>
      </c>
      <c r="G41" s="2" t="str">
        <f>G37</f>
        <v>% EJECUCION 2023</v>
      </c>
      <c r="H41" s="2" t="s">
        <v>335</v>
      </c>
      <c r="I41" s="15" t="s">
        <v>16</v>
      </c>
      <c r="J41" s="2" t="s">
        <v>17</v>
      </c>
      <c r="K41" s="2" t="s">
        <v>327</v>
      </c>
      <c r="L41" s="15" t="s">
        <v>18</v>
      </c>
      <c r="M41" s="2" t="s">
        <v>19</v>
      </c>
      <c r="N41" s="2" t="s">
        <v>328</v>
      </c>
      <c r="O41" s="15" t="s">
        <v>20</v>
      </c>
      <c r="P41" s="2" t="s">
        <v>21</v>
      </c>
      <c r="Q41" s="2" t="s">
        <v>329</v>
      </c>
      <c r="R41" s="15" t="s">
        <v>22</v>
      </c>
      <c r="S41" s="2" t="s">
        <v>23</v>
      </c>
      <c r="T41" s="2" t="s">
        <v>330</v>
      </c>
      <c r="U41" s="15" t="s">
        <v>24</v>
      </c>
      <c r="V41" s="2" t="s">
        <v>25</v>
      </c>
      <c r="W41" s="2" t="s">
        <v>331</v>
      </c>
      <c r="X41" s="15" t="s">
        <v>26</v>
      </c>
      <c r="Y41" s="2" t="s">
        <v>27</v>
      </c>
      <c r="Z41" s="2" t="s">
        <v>332</v>
      </c>
      <c r="AA41" s="15" t="s">
        <v>28</v>
      </c>
      <c r="AB41" s="2" t="s">
        <v>29</v>
      </c>
      <c r="AC41" s="2" t="s">
        <v>333</v>
      </c>
      <c r="AD41" s="2" t="s">
        <v>334</v>
      </c>
      <c r="AE41" s="2" t="s">
        <v>1</v>
      </c>
      <c r="AF41" s="2" t="s">
        <v>2</v>
      </c>
    </row>
    <row r="42" spans="1:32" ht="33" customHeight="1" x14ac:dyDescent="0.25">
      <c r="A42" s="10" t="s">
        <v>47</v>
      </c>
      <c r="B42" s="10" t="s">
        <v>131</v>
      </c>
      <c r="C42" s="3">
        <v>4</v>
      </c>
      <c r="D42" s="3" t="s">
        <v>48</v>
      </c>
      <c r="E42" s="7">
        <v>0</v>
      </c>
      <c r="F42" s="17">
        <v>0</v>
      </c>
      <c r="G42" s="6">
        <v>0.68</v>
      </c>
      <c r="H42" s="28">
        <f>G42/8</f>
        <v>8.5000000000000006E-2</v>
      </c>
      <c r="I42" s="17">
        <v>1</v>
      </c>
      <c r="J42" s="6">
        <v>0.28000000000000003</v>
      </c>
      <c r="K42" s="28">
        <f>J42/8</f>
        <v>3.5000000000000003E-2</v>
      </c>
      <c r="L42" s="17">
        <v>1</v>
      </c>
      <c r="M42" s="6">
        <v>0.6</v>
      </c>
      <c r="N42" s="53">
        <f>M42/8</f>
        <v>7.4999999999999997E-2</v>
      </c>
      <c r="O42" s="17"/>
      <c r="P42" s="6">
        <v>0</v>
      </c>
      <c r="Q42" s="28"/>
      <c r="R42" s="17"/>
      <c r="S42" s="6">
        <v>0</v>
      </c>
      <c r="T42" s="28"/>
      <c r="U42" s="17"/>
      <c r="V42" s="6">
        <v>0</v>
      </c>
      <c r="W42" s="28"/>
      <c r="X42" s="17"/>
      <c r="Y42" s="6">
        <v>0</v>
      </c>
      <c r="Z42" s="28"/>
      <c r="AA42" s="17"/>
      <c r="AB42" s="6">
        <v>0</v>
      </c>
      <c r="AC42" s="28"/>
      <c r="AD42" s="6">
        <f>AVERAGE(G42,J42,M42,P42,S42,V42,Y42,AB42)</f>
        <v>0.19500000000000001</v>
      </c>
      <c r="AE42" s="13" t="s">
        <v>49</v>
      </c>
      <c r="AF42" s="7"/>
    </row>
    <row r="43" spans="1:32" ht="20.25" customHeight="1" x14ac:dyDescent="0.25">
      <c r="A43" s="70" t="s">
        <v>50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2"/>
    </row>
    <row r="44" spans="1:32" ht="38.25" x14ac:dyDescent="0.25">
      <c r="A44" s="2" t="s">
        <v>53</v>
      </c>
      <c r="B44" s="2" t="s">
        <v>123</v>
      </c>
      <c r="C44" s="2" t="s">
        <v>54</v>
      </c>
      <c r="D44" s="2" t="s">
        <v>0</v>
      </c>
      <c r="E44" s="15" t="s">
        <v>14</v>
      </c>
      <c r="F44" s="15" t="s">
        <v>15</v>
      </c>
      <c r="G44" s="2" t="s">
        <v>78</v>
      </c>
      <c r="H44" s="2" t="s">
        <v>335</v>
      </c>
      <c r="I44" s="15" t="s">
        <v>16</v>
      </c>
      <c r="J44" s="2" t="s">
        <v>17</v>
      </c>
      <c r="K44" s="2" t="s">
        <v>327</v>
      </c>
      <c r="L44" s="15" t="s">
        <v>18</v>
      </c>
      <c r="M44" s="2" t="s">
        <v>19</v>
      </c>
      <c r="N44" s="2" t="s">
        <v>328</v>
      </c>
      <c r="O44" s="15" t="s">
        <v>20</v>
      </c>
      <c r="P44" s="2" t="s">
        <v>21</v>
      </c>
      <c r="Q44" s="2" t="s">
        <v>329</v>
      </c>
      <c r="R44" s="15" t="s">
        <v>22</v>
      </c>
      <c r="S44" s="2" t="s">
        <v>23</v>
      </c>
      <c r="T44" s="2" t="s">
        <v>330</v>
      </c>
      <c r="U44" s="15" t="s">
        <v>24</v>
      </c>
      <c r="V44" s="2" t="s">
        <v>25</v>
      </c>
      <c r="W44" s="2" t="s">
        <v>331</v>
      </c>
      <c r="X44" s="15" t="s">
        <v>26</v>
      </c>
      <c r="Y44" s="2" t="s">
        <v>27</v>
      </c>
      <c r="Z44" s="2" t="s">
        <v>332</v>
      </c>
      <c r="AA44" s="15" t="s">
        <v>28</v>
      </c>
      <c r="AB44" s="2" t="s">
        <v>29</v>
      </c>
      <c r="AC44" s="2" t="s">
        <v>333</v>
      </c>
      <c r="AD44" s="2" t="s">
        <v>334</v>
      </c>
      <c r="AE44" s="2" t="s">
        <v>1</v>
      </c>
      <c r="AF44" s="2" t="s">
        <v>2</v>
      </c>
    </row>
    <row r="45" spans="1:32" ht="27" x14ac:dyDescent="0.25">
      <c r="A45" s="10" t="s">
        <v>51</v>
      </c>
      <c r="B45" s="10" t="s">
        <v>132</v>
      </c>
      <c r="C45" s="4">
        <v>0.9</v>
      </c>
      <c r="D45" s="3" t="s">
        <v>52</v>
      </c>
      <c r="E45" s="18">
        <v>0.54700000000000004</v>
      </c>
      <c r="F45" s="17">
        <v>1</v>
      </c>
      <c r="G45" s="34">
        <v>1.5</v>
      </c>
      <c r="H45" s="28">
        <f>G45/8</f>
        <v>0.1875</v>
      </c>
      <c r="I45" s="17">
        <v>1</v>
      </c>
      <c r="J45" s="6">
        <v>1</v>
      </c>
      <c r="K45" s="28">
        <f>J45/8</f>
        <v>0.125</v>
      </c>
      <c r="L45" s="55">
        <v>0.64100000000000001</v>
      </c>
      <c r="M45" s="6">
        <v>1</v>
      </c>
      <c r="N45" s="53">
        <f>M45/8</f>
        <v>0.125</v>
      </c>
      <c r="O45" s="17"/>
      <c r="P45" s="6"/>
      <c r="Q45" s="28"/>
      <c r="R45" s="17"/>
      <c r="S45" s="6">
        <v>0</v>
      </c>
      <c r="T45" s="28"/>
      <c r="U45" s="17"/>
      <c r="V45" s="6">
        <v>0</v>
      </c>
      <c r="W45" s="28"/>
      <c r="X45" s="17"/>
      <c r="Y45" s="6">
        <v>0</v>
      </c>
      <c r="Z45" s="28"/>
      <c r="AA45" s="17"/>
      <c r="AB45" s="6">
        <v>0</v>
      </c>
      <c r="AC45" s="28"/>
      <c r="AD45" s="6">
        <f>AVERAGE(G45,J45,M45,P45,S45,V45,Y45,AB45)</f>
        <v>0.5</v>
      </c>
      <c r="AE45" s="13" t="s">
        <v>326</v>
      </c>
      <c r="AF45" s="13"/>
    </row>
    <row r="46" spans="1:32" ht="23.25" customHeight="1" x14ac:dyDescent="0.25">
      <c r="A46" s="61" t="s">
        <v>310</v>
      </c>
      <c r="B46" s="62"/>
      <c r="C46" s="62"/>
      <c r="D46" s="62"/>
      <c r="E46" s="62"/>
      <c r="F46" s="63"/>
      <c r="G46" s="6">
        <f>AVERAGE(G45,G42,G38,G35,G32,G27,G24,G19,G16,G13)</f>
        <v>1.147</v>
      </c>
      <c r="H46" s="28">
        <f>AVERAGE(H45,H42,H38,H35,H32,H27,H24,H19,H16,H13)</f>
        <v>0.143375</v>
      </c>
      <c r="I46" s="74">
        <f>AVERAGE(J45,J42,J38,J35,J32,J27,J24,J19,J16,J13)</f>
        <v>0.8</v>
      </c>
      <c r="J46" s="75"/>
      <c r="K46" s="29">
        <f>AVERAGE(K45,K42,K38,K35,K32,K27,K24,K19,K16,K13)</f>
        <v>0.1</v>
      </c>
      <c r="L46" s="73">
        <f>AVERAGE(M45,M42,M38,M35,M32,M27,M24,M19,M16,M13)</f>
        <v>0.77799999999999991</v>
      </c>
      <c r="M46" s="73"/>
      <c r="N46" s="52">
        <f>AVERAGE(N45,N42,N38,N35,N32,N27,N24,N19,N16,N13)</f>
        <v>0.10805555555555554</v>
      </c>
      <c r="O46" s="82">
        <f>AVERAGE(P45,P42,P38,P35,P32,P27,P24,P19,P16,P13)</f>
        <v>0</v>
      </c>
      <c r="P46" s="83"/>
      <c r="Q46" s="48"/>
      <c r="R46" s="82">
        <f>AVERAGE(S45,S42,S38,S35,S32,S27,S24,S19,S16,S13)</f>
        <v>0</v>
      </c>
      <c r="S46" s="83"/>
      <c r="T46" s="48"/>
      <c r="U46" s="82">
        <f>AVERAGE(V45,V42,V38,V35,V32,V27,V24,V19,V16,V13)</f>
        <v>0</v>
      </c>
      <c r="V46" s="83"/>
      <c r="W46" s="48"/>
      <c r="X46" s="82">
        <f>AVERAGE(Y45,Y42,Y38,Y35,Y32,Y27,Y24,Y19,Y16,Y13)</f>
        <v>0</v>
      </c>
      <c r="Y46" s="83"/>
      <c r="Z46" s="48"/>
      <c r="AA46" s="82">
        <f>AVERAGE(AB45,AB42,AB38,AB35,AB32,AB27,AB24,AB19,AB16,AB13)</f>
        <v>0</v>
      </c>
      <c r="AB46" s="83"/>
      <c r="AC46" s="30"/>
      <c r="AD46" s="6">
        <f>AVERAGE(AD45,AD42,AD38,AD35,AD32,AD27,AD24,AD19,AD16,AD13)</f>
        <v>0.34687499999999999</v>
      </c>
    </row>
    <row r="47" spans="1:32" x14ac:dyDescent="0.25">
      <c r="G47" s="45"/>
      <c r="H47" s="45"/>
    </row>
  </sheetData>
  <mergeCells count="32">
    <mergeCell ref="A20:AF20"/>
    <mergeCell ref="A10:AF10"/>
    <mergeCell ref="A21:AF21"/>
    <mergeCell ref="A29:AF29"/>
    <mergeCell ref="A33:AF33"/>
    <mergeCell ref="A17:AF17"/>
    <mergeCell ref="X46:Y46"/>
    <mergeCell ref="U46:V46"/>
    <mergeCell ref="R46:S46"/>
    <mergeCell ref="O46:P46"/>
    <mergeCell ref="A43:AF43"/>
    <mergeCell ref="C1:AF2"/>
    <mergeCell ref="A30:AF30"/>
    <mergeCell ref="L46:M46"/>
    <mergeCell ref="I46:J46"/>
    <mergeCell ref="A1:B6"/>
    <mergeCell ref="A46:F46"/>
    <mergeCell ref="A36:AF36"/>
    <mergeCell ref="A39:AF39"/>
    <mergeCell ref="A40:AF40"/>
    <mergeCell ref="A25:AF25"/>
    <mergeCell ref="A28:AF28"/>
    <mergeCell ref="A22:AF22"/>
    <mergeCell ref="A9:AF9"/>
    <mergeCell ref="A11:AF11"/>
    <mergeCell ref="A14:AF14"/>
    <mergeCell ref="AA46:AB46"/>
    <mergeCell ref="A8:AF8"/>
    <mergeCell ref="C3:AF3"/>
    <mergeCell ref="C4:AF4"/>
    <mergeCell ref="C5:AF5"/>
    <mergeCell ref="C6:AF6"/>
  </mergeCells>
  <conditionalFormatting sqref="G13">
    <cfRule type="cellIs" dxfId="723" priority="245" operator="between">
      <formula>0.9</formula>
      <formula>1</formula>
    </cfRule>
    <cfRule type="cellIs" dxfId="722" priority="246" operator="between">
      <formula>0.7</formula>
      <formula>0.89</formula>
    </cfRule>
    <cfRule type="cellIs" dxfId="721" priority="247" operator="between">
      <formula>0.6</formula>
      <formula>0.69</formula>
    </cfRule>
    <cfRule type="cellIs" dxfId="720" priority="248" operator="between">
      <formula>0.01</formula>
      <formula>0.59</formula>
    </cfRule>
  </conditionalFormatting>
  <conditionalFormatting sqref="AB13 Y13 V13 S13 P13 M13 J13 AD13">
    <cfRule type="cellIs" dxfId="719" priority="117" operator="between">
      <formula>0.9</formula>
      <formula>1</formula>
    </cfRule>
    <cfRule type="cellIs" dxfId="718" priority="118" operator="between">
      <formula>0.7</formula>
      <formula>0.89</formula>
    </cfRule>
    <cfRule type="cellIs" dxfId="717" priority="119" operator="between">
      <formula>0.6</formula>
      <formula>0.69</formula>
    </cfRule>
    <cfRule type="cellIs" dxfId="716" priority="120" operator="between">
      <formula>0.01</formula>
      <formula>0.59</formula>
    </cfRule>
  </conditionalFormatting>
  <conditionalFormatting sqref="G16">
    <cfRule type="cellIs" dxfId="715" priority="77" operator="between">
      <formula>0.9</formula>
      <formula>1</formula>
    </cfRule>
    <cfRule type="cellIs" dxfId="714" priority="78" operator="between">
      <formula>0.7</formula>
      <formula>0.89</formula>
    </cfRule>
    <cfRule type="cellIs" dxfId="713" priority="79" operator="between">
      <formula>0.6</formula>
      <formula>0.69</formula>
    </cfRule>
    <cfRule type="cellIs" dxfId="712" priority="80" operator="between">
      <formula>0.01</formula>
      <formula>0.59</formula>
    </cfRule>
  </conditionalFormatting>
  <conditionalFormatting sqref="AB16 Y16 V16 S16 P16 M16 J16 AD16">
    <cfRule type="cellIs" dxfId="711" priority="73" operator="between">
      <formula>0.9</formula>
      <formula>1</formula>
    </cfRule>
    <cfRule type="cellIs" dxfId="710" priority="74" operator="between">
      <formula>0.7</formula>
      <formula>0.89</formula>
    </cfRule>
    <cfRule type="cellIs" dxfId="709" priority="75" operator="between">
      <formula>0.6</formula>
      <formula>0.69</formula>
    </cfRule>
    <cfRule type="cellIs" dxfId="708" priority="76" operator="between">
      <formula>0.01</formula>
      <formula>0.59</formula>
    </cfRule>
  </conditionalFormatting>
  <conditionalFormatting sqref="G19">
    <cfRule type="cellIs" dxfId="707" priority="69" operator="between">
      <formula>0.9</formula>
      <formula>1</formula>
    </cfRule>
    <cfRule type="cellIs" dxfId="706" priority="70" operator="between">
      <formula>0.7</formula>
      <formula>0.89</formula>
    </cfRule>
    <cfRule type="cellIs" dxfId="705" priority="71" operator="between">
      <formula>0.6</formula>
      <formula>0.69</formula>
    </cfRule>
    <cfRule type="cellIs" dxfId="704" priority="72" operator="between">
      <formula>0.01</formula>
      <formula>0.59</formula>
    </cfRule>
  </conditionalFormatting>
  <conditionalFormatting sqref="AB19 Y19 V19 S19 P19 M19 J19 AD19">
    <cfRule type="cellIs" dxfId="703" priority="65" operator="between">
      <formula>0.9</formula>
      <formula>1</formula>
    </cfRule>
    <cfRule type="cellIs" dxfId="702" priority="66" operator="between">
      <formula>0.7</formula>
      <formula>0.89</formula>
    </cfRule>
    <cfRule type="cellIs" dxfId="701" priority="67" operator="between">
      <formula>0.6</formula>
      <formula>0.69</formula>
    </cfRule>
    <cfRule type="cellIs" dxfId="700" priority="68" operator="between">
      <formula>0.01</formula>
      <formula>0.59</formula>
    </cfRule>
  </conditionalFormatting>
  <conditionalFormatting sqref="G24">
    <cfRule type="cellIs" dxfId="699" priority="61" operator="between">
      <formula>0.9</formula>
      <formula>1</formula>
    </cfRule>
    <cfRule type="cellIs" dxfId="698" priority="62" operator="between">
      <formula>0.7</formula>
      <formula>0.89</formula>
    </cfRule>
    <cfRule type="cellIs" dxfId="697" priority="63" operator="between">
      <formula>0.6</formula>
      <formula>0.69</formula>
    </cfRule>
    <cfRule type="cellIs" dxfId="696" priority="64" operator="between">
      <formula>0.01</formula>
      <formula>0.59</formula>
    </cfRule>
  </conditionalFormatting>
  <conditionalFormatting sqref="AB24 Y24 V24 S24 P24 M24 J24 AD24">
    <cfRule type="cellIs" dxfId="695" priority="57" operator="between">
      <formula>0.9</formula>
      <formula>1</formula>
    </cfRule>
    <cfRule type="cellIs" dxfId="694" priority="58" operator="between">
      <formula>0.7</formula>
      <formula>0.89</formula>
    </cfRule>
    <cfRule type="cellIs" dxfId="693" priority="59" operator="between">
      <formula>0.6</formula>
      <formula>0.69</formula>
    </cfRule>
    <cfRule type="cellIs" dxfId="692" priority="60" operator="between">
      <formula>0.01</formula>
      <formula>0.59</formula>
    </cfRule>
  </conditionalFormatting>
  <conditionalFormatting sqref="G27">
    <cfRule type="cellIs" dxfId="691" priority="53" operator="between">
      <formula>0.9</formula>
      <formula>1</formula>
    </cfRule>
    <cfRule type="cellIs" dxfId="690" priority="54" operator="between">
      <formula>0.7</formula>
      <formula>0.89</formula>
    </cfRule>
    <cfRule type="cellIs" dxfId="689" priority="55" operator="between">
      <formula>0.6</formula>
      <formula>0.69</formula>
    </cfRule>
    <cfRule type="cellIs" dxfId="688" priority="56" operator="between">
      <formula>0.01</formula>
      <formula>0.59</formula>
    </cfRule>
  </conditionalFormatting>
  <conditionalFormatting sqref="AB27 Y27 V27 S27 P27 M27 J27 AD27">
    <cfRule type="cellIs" dxfId="687" priority="49" operator="between">
      <formula>0.9</formula>
      <formula>1</formula>
    </cfRule>
    <cfRule type="cellIs" dxfId="686" priority="50" operator="between">
      <formula>0.7</formula>
      <formula>0.89</formula>
    </cfRule>
    <cfRule type="cellIs" dxfId="685" priority="51" operator="between">
      <formula>0.6</formula>
      <formula>0.69</formula>
    </cfRule>
    <cfRule type="cellIs" dxfId="684" priority="52" operator="between">
      <formula>0.01</formula>
      <formula>0.59</formula>
    </cfRule>
  </conditionalFormatting>
  <conditionalFormatting sqref="G32">
    <cfRule type="cellIs" dxfId="683" priority="45" operator="between">
      <formula>0.9</formula>
      <formula>1</formula>
    </cfRule>
    <cfRule type="cellIs" dxfId="682" priority="46" operator="between">
      <formula>0.7</formula>
      <formula>0.89</formula>
    </cfRule>
    <cfRule type="cellIs" dxfId="681" priority="47" operator="between">
      <formula>0.6</formula>
      <formula>0.69</formula>
    </cfRule>
    <cfRule type="cellIs" dxfId="680" priority="48" operator="between">
      <formula>0.01</formula>
      <formula>0.59</formula>
    </cfRule>
  </conditionalFormatting>
  <conditionalFormatting sqref="AB32 Y32 V32 S32 P32 M32 J32 AD32">
    <cfRule type="cellIs" dxfId="679" priority="41" operator="between">
      <formula>0.9</formula>
      <formula>1</formula>
    </cfRule>
    <cfRule type="cellIs" dxfId="678" priority="42" operator="between">
      <formula>0.7</formula>
      <formula>0.89</formula>
    </cfRule>
    <cfRule type="cellIs" dxfId="677" priority="43" operator="between">
      <formula>0.6</formula>
      <formula>0.69</formula>
    </cfRule>
    <cfRule type="cellIs" dxfId="676" priority="44" operator="between">
      <formula>0.01</formula>
      <formula>0.59</formula>
    </cfRule>
  </conditionalFormatting>
  <conditionalFormatting sqref="G35">
    <cfRule type="cellIs" dxfId="675" priority="37" operator="between">
      <formula>0.9</formula>
      <formula>1</formula>
    </cfRule>
    <cfRule type="cellIs" dxfId="674" priority="38" operator="between">
      <formula>0.7</formula>
      <formula>0.89</formula>
    </cfRule>
    <cfRule type="cellIs" dxfId="673" priority="39" operator="between">
      <formula>0.6</formula>
      <formula>0.69</formula>
    </cfRule>
    <cfRule type="cellIs" dxfId="672" priority="40" operator="between">
      <formula>0.01</formula>
      <formula>0.59</formula>
    </cfRule>
  </conditionalFormatting>
  <conditionalFormatting sqref="AB35 Y35 V35 S35 P35 M35 J35 AD35">
    <cfRule type="cellIs" dxfId="671" priority="33" operator="between">
      <formula>0.9</formula>
      <formula>1</formula>
    </cfRule>
    <cfRule type="cellIs" dxfId="670" priority="34" operator="between">
      <formula>0.7</formula>
      <formula>0.89</formula>
    </cfRule>
    <cfRule type="cellIs" dxfId="669" priority="35" operator="between">
      <formula>0.6</formula>
      <formula>0.69</formula>
    </cfRule>
    <cfRule type="cellIs" dxfId="668" priority="36" operator="between">
      <formula>0.01</formula>
      <formula>0.59</formula>
    </cfRule>
  </conditionalFormatting>
  <conditionalFormatting sqref="G38">
    <cfRule type="cellIs" dxfId="667" priority="29" operator="between">
      <formula>0.9</formula>
      <formula>1</formula>
    </cfRule>
    <cfRule type="cellIs" dxfId="666" priority="30" operator="between">
      <formula>0.7</formula>
      <formula>0.89</formula>
    </cfRule>
    <cfRule type="cellIs" dxfId="665" priority="31" operator="between">
      <formula>0.6</formula>
      <formula>0.69</formula>
    </cfRule>
    <cfRule type="cellIs" dxfId="664" priority="32" operator="between">
      <formula>0.01</formula>
      <formula>0.59</formula>
    </cfRule>
  </conditionalFormatting>
  <conditionalFormatting sqref="AB38 Y38 V38 S38 P38 M38 J38 AD38">
    <cfRule type="cellIs" dxfId="663" priority="25" operator="between">
      <formula>0.9</formula>
      <formula>1</formula>
    </cfRule>
    <cfRule type="cellIs" dxfId="662" priority="26" operator="between">
      <formula>0.7</formula>
      <formula>0.89</formula>
    </cfRule>
    <cfRule type="cellIs" dxfId="661" priority="27" operator="between">
      <formula>0.6</formula>
      <formula>0.69</formula>
    </cfRule>
    <cfRule type="cellIs" dxfId="660" priority="28" operator="between">
      <formula>0.01</formula>
      <formula>0.59</formula>
    </cfRule>
  </conditionalFormatting>
  <conditionalFormatting sqref="G42">
    <cfRule type="cellIs" dxfId="659" priority="21" operator="between">
      <formula>0.9</formula>
      <formula>1</formula>
    </cfRule>
    <cfRule type="cellIs" dxfId="658" priority="22" operator="between">
      <formula>0.7</formula>
      <formula>0.89</formula>
    </cfRule>
    <cfRule type="cellIs" dxfId="657" priority="23" operator="between">
      <formula>0.6</formula>
      <formula>0.69</formula>
    </cfRule>
    <cfRule type="cellIs" dxfId="656" priority="24" operator="between">
      <formula>0.01</formula>
      <formula>0.59</formula>
    </cfRule>
  </conditionalFormatting>
  <conditionalFormatting sqref="AB42 Y42 V42 S42 P42 M42 J42 AD42">
    <cfRule type="cellIs" dxfId="655" priority="17" operator="between">
      <formula>0.9</formula>
      <formula>1</formula>
    </cfRule>
    <cfRule type="cellIs" dxfId="654" priority="18" operator="between">
      <formula>0.7</formula>
      <formula>0.89</formula>
    </cfRule>
    <cfRule type="cellIs" dxfId="653" priority="19" operator="between">
      <formula>0.6</formula>
      <formula>0.69</formula>
    </cfRule>
    <cfRule type="cellIs" dxfId="652" priority="20" operator="between">
      <formula>0.01</formula>
      <formula>0.59</formula>
    </cfRule>
  </conditionalFormatting>
  <conditionalFormatting sqref="G45">
    <cfRule type="cellIs" dxfId="651" priority="13" operator="between">
      <formula>0.9</formula>
      <formula>1</formula>
    </cfRule>
    <cfRule type="cellIs" dxfId="650" priority="14" operator="between">
      <formula>0.7</formula>
      <formula>0.89</formula>
    </cfRule>
    <cfRule type="cellIs" dxfId="649" priority="15" operator="between">
      <formula>0.6</formula>
      <formula>0.69</formula>
    </cfRule>
    <cfRule type="cellIs" dxfId="648" priority="16" operator="between">
      <formula>0.01</formula>
      <formula>0.59</formula>
    </cfRule>
  </conditionalFormatting>
  <conditionalFormatting sqref="AB45 Y45 V45 S45 P45 M45 J45 AD45">
    <cfRule type="cellIs" dxfId="647" priority="9" operator="between">
      <formula>0.9</formula>
      <formula>1</formula>
    </cfRule>
    <cfRule type="cellIs" dxfId="646" priority="10" operator="between">
      <formula>0.7</formula>
      <formula>0.89</formula>
    </cfRule>
    <cfRule type="cellIs" dxfId="645" priority="11" operator="between">
      <formula>0.6</formula>
      <formula>0.69</formula>
    </cfRule>
    <cfRule type="cellIs" dxfId="644" priority="12" operator="between">
      <formula>0.01</formula>
      <formula>0.59</formula>
    </cfRule>
  </conditionalFormatting>
  <conditionalFormatting sqref="AD46 AA46 X46 U46 R46 O46 G46 I46">
    <cfRule type="cellIs" dxfId="643" priority="5" operator="between">
      <formula>0.9</formula>
      <formula>1.5</formula>
    </cfRule>
    <cfRule type="cellIs" dxfId="642" priority="6" operator="between">
      <formula>0.7</formula>
      <formula>0.89</formula>
    </cfRule>
    <cfRule type="cellIs" dxfId="641" priority="7" operator="between">
      <formula>0.6</formula>
      <formula>0.69</formula>
    </cfRule>
    <cfRule type="cellIs" dxfId="640" priority="8" operator="between">
      <formula>0.01</formula>
      <formula>0.59</formula>
    </cfRule>
  </conditionalFormatting>
  <conditionalFormatting sqref="L46">
    <cfRule type="cellIs" dxfId="639" priority="1" operator="between">
      <formula>0.9</formula>
      <formula>1.5</formula>
    </cfRule>
    <cfRule type="cellIs" dxfId="638" priority="2" operator="between">
      <formula>0.7</formula>
      <formula>0.89</formula>
    </cfRule>
    <cfRule type="cellIs" dxfId="637" priority="3" operator="between">
      <formula>0.6</formula>
      <formula>0.69</formula>
    </cfRule>
    <cfRule type="cellIs" dxfId="636" priority="4" operator="between">
      <formula>0.01</formula>
      <formula>0.59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125" scale="91" fitToHeight="0" orientation="landscape" r:id="rId1"/>
  <rowBreaks count="1" manualBreakCount="1">
    <brk id="16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2"/>
  <sheetViews>
    <sheetView topLeftCell="E25" zoomScaleNormal="100" workbookViewId="0">
      <selection activeCell="C1" sqref="C1:AF6"/>
    </sheetView>
  </sheetViews>
  <sheetFormatPr baseColWidth="10" defaultColWidth="11.42578125" defaultRowHeight="13.5" x14ac:dyDescent="0.25"/>
  <cols>
    <col min="1" max="2" width="26.5703125" style="1" customWidth="1"/>
    <col min="3" max="3" width="10.28515625" style="1" customWidth="1"/>
    <col min="4" max="4" width="14" style="16" customWidth="1"/>
    <col min="5" max="5" width="8.42578125" style="14" customWidth="1"/>
    <col min="6" max="6" width="7" style="14" customWidth="1"/>
    <col min="7" max="7" width="13.5703125" style="1" customWidth="1"/>
    <col min="8" max="8" width="12" style="1" customWidth="1"/>
    <col min="9" max="9" width="6.5703125" style="14" customWidth="1"/>
    <col min="10" max="10" width="14.42578125" style="1" customWidth="1"/>
    <col min="11" max="11" width="15.28515625" style="1" customWidth="1"/>
    <col min="12" max="12" width="6.5703125" style="14" customWidth="1"/>
    <col min="13" max="13" width="11.5703125" style="1" customWidth="1"/>
    <col min="14" max="14" width="12.140625" style="1" customWidth="1"/>
    <col min="15" max="15" width="6.5703125" style="14" customWidth="1"/>
    <col min="16" max="16" width="15.140625" style="1" customWidth="1"/>
    <col min="17" max="17" width="16.140625" style="1" customWidth="1"/>
    <col min="18" max="18" width="6.5703125" style="14" customWidth="1"/>
    <col min="19" max="19" width="14.28515625" style="1" customWidth="1"/>
    <col min="20" max="20" width="15.140625" style="1" customWidth="1"/>
    <col min="21" max="21" width="6.5703125" style="14" customWidth="1"/>
    <col min="22" max="22" width="14" style="1" customWidth="1"/>
    <col min="23" max="23" width="15.28515625" style="1" customWidth="1"/>
    <col min="24" max="24" width="6.5703125" style="14" customWidth="1"/>
    <col min="25" max="25" width="14.140625" style="1" customWidth="1"/>
    <col min="26" max="26" width="16" style="1" customWidth="1"/>
    <col min="27" max="27" width="6.5703125" style="14" customWidth="1"/>
    <col min="28" max="28" width="13.7109375" style="1" customWidth="1"/>
    <col min="29" max="29" width="9.85546875" style="1" customWidth="1"/>
    <col min="30" max="30" width="15.5703125" style="1" customWidth="1"/>
    <col min="31" max="31" width="29.5703125" style="1" bestFit="1" customWidth="1"/>
    <col min="32" max="32" width="24.42578125" style="1" customWidth="1"/>
    <col min="33" max="33" width="11.42578125" style="1"/>
    <col min="34" max="35" width="12.42578125" style="1" bestFit="1" customWidth="1"/>
    <col min="36" max="16384" width="11.42578125" style="1"/>
  </cols>
  <sheetData>
    <row r="1" spans="1:32" ht="18.75" customHeight="1" x14ac:dyDescent="0.25">
      <c r="A1" s="76"/>
      <c r="B1" s="76"/>
      <c r="C1" s="64" t="s">
        <v>359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6"/>
    </row>
    <row r="2" spans="1:32" ht="18.75" customHeight="1" x14ac:dyDescent="0.25">
      <c r="A2" s="76"/>
      <c r="B2" s="76"/>
      <c r="C2" s="67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9"/>
    </row>
    <row r="3" spans="1:32" ht="18.75" customHeight="1" x14ac:dyDescent="0.25">
      <c r="A3" s="76"/>
      <c r="B3" s="76"/>
      <c r="C3" s="61" t="s">
        <v>312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3"/>
    </row>
    <row r="4" spans="1:32" ht="18.75" customHeight="1" x14ac:dyDescent="0.25">
      <c r="A4" s="76"/>
      <c r="B4" s="76"/>
      <c r="C4" s="61" t="s">
        <v>315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3"/>
    </row>
    <row r="5" spans="1:32" ht="18.75" customHeight="1" x14ac:dyDescent="0.25">
      <c r="A5" s="76"/>
      <c r="B5" s="76"/>
      <c r="C5" s="61" t="s">
        <v>313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3"/>
    </row>
    <row r="6" spans="1:32" ht="18.75" customHeight="1" x14ac:dyDescent="0.25">
      <c r="A6" s="76"/>
      <c r="B6" s="76"/>
      <c r="C6" s="61" t="s">
        <v>314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</row>
    <row r="8" spans="1:32" x14ac:dyDescent="0.25">
      <c r="A8" s="58" t="s">
        <v>55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60"/>
    </row>
    <row r="9" spans="1:32" ht="28.15" customHeight="1" x14ac:dyDescent="0.25">
      <c r="A9" s="81" t="s">
        <v>354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</row>
    <row r="10" spans="1:32" x14ac:dyDescent="0.25">
      <c r="A10" s="77" t="s">
        <v>56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9"/>
    </row>
    <row r="11" spans="1:32" x14ac:dyDescent="0.25">
      <c r="A11" s="80" t="s">
        <v>57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spans="1:32" ht="38.25" x14ac:dyDescent="0.25">
      <c r="A12" s="2" t="s">
        <v>53</v>
      </c>
      <c r="B12" s="2" t="s">
        <v>123</v>
      </c>
      <c r="C12" s="2" t="s">
        <v>54</v>
      </c>
      <c r="D12" s="2" t="s">
        <v>0</v>
      </c>
      <c r="E12" s="15" t="s">
        <v>14</v>
      </c>
      <c r="F12" s="15" t="s">
        <v>15</v>
      </c>
      <c r="G12" s="2" t="s">
        <v>78</v>
      </c>
      <c r="H12" s="2" t="s">
        <v>335</v>
      </c>
      <c r="I12" s="15" t="s">
        <v>16</v>
      </c>
      <c r="J12" s="2" t="s">
        <v>336</v>
      </c>
      <c r="K12" s="2" t="s">
        <v>327</v>
      </c>
      <c r="L12" s="15" t="s">
        <v>18</v>
      </c>
      <c r="M12" s="2" t="s">
        <v>337</v>
      </c>
      <c r="N12" s="2" t="s">
        <v>328</v>
      </c>
      <c r="O12" s="15" t="s">
        <v>20</v>
      </c>
      <c r="P12" s="2" t="s">
        <v>338</v>
      </c>
      <c r="Q12" s="2" t="s">
        <v>329</v>
      </c>
      <c r="R12" s="15" t="s">
        <v>22</v>
      </c>
      <c r="S12" s="2" t="s">
        <v>339</v>
      </c>
      <c r="T12" s="2" t="s">
        <v>330</v>
      </c>
      <c r="U12" s="15" t="s">
        <v>24</v>
      </c>
      <c r="V12" s="2" t="s">
        <v>340</v>
      </c>
      <c r="W12" s="2" t="s">
        <v>331</v>
      </c>
      <c r="X12" s="15" t="s">
        <v>26</v>
      </c>
      <c r="Y12" s="2" t="s">
        <v>340</v>
      </c>
      <c r="Z12" s="2" t="s">
        <v>332</v>
      </c>
      <c r="AA12" s="15" t="s">
        <v>28</v>
      </c>
      <c r="AB12" s="2" t="s">
        <v>341</v>
      </c>
      <c r="AC12" s="2" t="s">
        <v>333</v>
      </c>
      <c r="AD12" s="2" t="s">
        <v>334</v>
      </c>
      <c r="AE12" s="2" t="s">
        <v>1</v>
      </c>
      <c r="AF12" s="2" t="s">
        <v>2</v>
      </c>
    </row>
    <row r="13" spans="1:32" ht="81" x14ac:dyDescent="0.25">
      <c r="A13" s="19" t="s">
        <v>58</v>
      </c>
      <c r="B13" s="19" t="s">
        <v>133</v>
      </c>
      <c r="C13" s="3">
        <v>480</v>
      </c>
      <c r="D13" s="3" t="s">
        <v>59</v>
      </c>
      <c r="E13" s="7">
        <v>60</v>
      </c>
      <c r="F13" s="17">
        <v>60</v>
      </c>
      <c r="G13" s="6">
        <v>0.75</v>
      </c>
      <c r="H13" s="28">
        <f>G13/8</f>
        <v>9.375E-2</v>
      </c>
      <c r="I13" s="17">
        <v>50</v>
      </c>
      <c r="J13" s="6">
        <v>1</v>
      </c>
      <c r="K13" s="28">
        <f>J13/8</f>
        <v>0.125</v>
      </c>
      <c r="L13" s="17">
        <v>180</v>
      </c>
      <c r="M13" s="6">
        <v>0.9</v>
      </c>
      <c r="N13" s="53">
        <f>M13/8</f>
        <v>0.1125</v>
      </c>
      <c r="O13" s="17"/>
      <c r="P13" s="53">
        <v>0</v>
      </c>
      <c r="Q13" s="32">
        <f>P13/8</f>
        <v>0</v>
      </c>
      <c r="R13" s="17"/>
      <c r="S13" s="6">
        <v>0</v>
      </c>
      <c r="T13" s="32">
        <f>S13/8</f>
        <v>0</v>
      </c>
      <c r="U13" s="17"/>
      <c r="V13" s="6">
        <v>0</v>
      </c>
      <c r="W13" s="28"/>
      <c r="X13" s="17"/>
      <c r="Y13" s="6">
        <v>0</v>
      </c>
      <c r="Z13" s="28"/>
      <c r="AA13" s="17"/>
      <c r="AB13" s="6">
        <v>0</v>
      </c>
      <c r="AC13" s="28"/>
      <c r="AD13" s="6">
        <f>AVERAGE(G13,J13,M13,P13,S13,V13,Y13,AB13)</f>
        <v>0.33124999999999999</v>
      </c>
      <c r="AE13" s="13" t="s">
        <v>64</v>
      </c>
      <c r="AF13" s="7"/>
    </row>
    <row r="14" spans="1:32" ht="13.5" customHeight="1" x14ac:dyDescent="0.25">
      <c r="A14" s="70" t="s">
        <v>60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2"/>
    </row>
    <row r="15" spans="1:32" ht="38.25" x14ac:dyDescent="0.25">
      <c r="A15" s="2" t="s">
        <v>53</v>
      </c>
      <c r="B15" s="2" t="s">
        <v>123</v>
      </c>
      <c r="C15" s="2" t="s">
        <v>54</v>
      </c>
      <c r="D15" s="2" t="s">
        <v>0</v>
      </c>
      <c r="E15" s="15" t="s">
        <v>14</v>
      </c>
      <c r="F15" s="15" t="s">
        <v>15</v>
      </c>
      <c r="G15" s="2" t="s">
        <v>78</v>
      </c>
      <c r="H15" s="2" t="s">
        <v>335</v>
      </c>
      <c r="I15" s="15" t="s">
        <v>16</v>
      </c>
      <c r="J15" s="2" t="str">
        <f>J12</f>
        <v>% EJECUCION 2024</v>
      </c>
      <c r="K15" s="2" t="str">
        <f t="shared" ref="K15:AF15" si="0">K12</f>
        <v>% AVANCE 8 AÑOS 2024</v>
      </c>
      <c r="L15" s="2" t="str">
        <f t="shared" si="0"/>
        <v>META 2025</v>
      </c>
      <c r="M15" s="2" t="str">
        <f t="shared" si="0"/>
        <v>% EJECUCION 2025</v>
      </c>
      <c r="N15" s="2" t="str">
        <f t="shared" si="0"/>
        <v>% AVANCE 8 AÑOS 2025</v>
      </c>
      <c r="O15" s="2" t="str">
        <f t="shared" si="0"/>
        <v>META 2026</v>
      </c>
      <c r="P15" s="2" t="str">
        <f t="shared" si="0"/>
        <v>% EJECUCION 2026</v>
      </c>
      <c r="Q15" s="2" t="str">
        <f t="shared" si="0"/>
        <v>% AVANCE 8 AÑOS 2026</v>
      </c>
      <c r="R15" s="2" t="str">
        <f t="shared" si="0"/>
        <v>META 2027</v>
      </c>
      <c r="S15" s="2" t="str">
        <f t="shared" si="0"/>
        <v>% EJECUCION 2028</v>
      </c>
      <c r="T15" s="2" t="str">
        <f t="shared" si="0"/>
        <v>% AVANCE 8 AÑOS 2027</v>
      </c>
      <c r="U15" s="2" t="str">
        <f t="shared" si="0"/>
        <v>META 2028</v>
      </c>
      <c r="V15" s="2" t="str">
        <f t="shared" si="0"/>
        <v>% EJECUCION 2029</v>
      </c>
      <c r="W15" s="2" t="str">
        <f t="shared" si="0"/>
        <v>% AVANCE 8 AÑOS 2028</v>
      </c>
      <c r="X15" s="2" t="str">
        <f t="shared" si="0"/>
        <v>META 2029</v>
      </c>
      <c r="Y15" s="2" t="str">
        <f t="shared" si="0"/>
        <v>% EJECUCION 2029</v>
      </c>
      <c r="Z15" s="2" t="str">
        <f t="shared" si="0"/>
        <v>% AVANCE 8 AÑOS 2029</v>
      </c>
      <c r="AA15" s="2" t="str">
        <f t="shared" si="0"/>
        <v>META 2030</v>
      </c>
      <c r="AB15" s="2" t="str">
        <f t="shared" si="0"/>
        <v>% EJECUCION 2030</v>
      </c>
      <c r="AC15" s="2" t="str">
        <f t="shared" si="0"/>
        <v>% AVANCE 8 AÑOS 2030</v>
      </c>
      <c r="AD15" s="2" t="str">
        <f t="shared" si="0"/>
        <v>AVANCE TOTAL ACUMULADO DEL PLAN</v>
      </c>
      <c r="AE15" s="2" t="str">
        <f t="shared" si="0"/>
        <v>RESPONSABLES</v>
      </c>
      <c r="AF15" s="2" t="str">
        <f t="shared" si="0"/>
        <v>OBSERVACIONES</v>
      </c>
    </row>
    <row r="16" spans="1:32" ht="108" x14ac:dyDescent="0.25">
      <c r="A16" s="19" t="s">
        <v>61</v>
      </c>
      <c r="B16" s="19" t="s">
        <v>134</v>
      </c>
      <c r="C16" s="3">
        <v>8</v>
      </c>
      <c r="D16" s="3" t="s">
        <v>62</v>
      </c>
      <c r="E16" s="7">
        <v>1</v>
      </c>
      <c r="F16" s="17">
        <v>1</v>
      </c>
      <c r="G16" s="6">
        <v>0.67</v>
      </c>
      <c r="H16" s="28">
        <f>G16/8</f>
        <v>8.3750000000000005E-2</v>
      </c>
      <c r="I16" s="17">
        <v>1</v>
      </c>
      <c r="J16" s="6">
        <v>1</v>
      </c>
      <c r="K16" s="28">
        <f>J16/8</f>
        <v>0.125</v>
      </c>
      <c r="L16" s="17">
        <v>1</v>
      </c>
      <c r="M16" s="6">
        <v>1</v>
      </c>
      <c r="N16" s="53">
        <f>M16/8</f>
        <v>0.125</v>
      </c>
      <c r="O16" s="17"/>
      <c r="P16" s="53">
        <v>0</v>
      </c>
      <c r="Q16" s="32">
        <f>P16/8</f>
        <v>0</v>
      </c>
      <c r="R16" s="17"/>
      <c r="S16" s="6">
        <v>0</v>
      </c>
      <c r="T16" s="32">
        <f>S16/8</f>
        <v>0</v>
      </c>
      <c r="U16" s="17"/>
      <c r="V16" s="6">
        <v>0</v>
      </c>
      <c r="W16" s="28"/>
      <c r="X16" s="17"/>
      <c r="Y16" s="6">
        <v>0</v>
      </c>
      <c r="Z16" s="28"/>
      <c r="AA16" s="17"/>
      <c r="AB16" s="6">
        <v>0</v>
      </c>
      <c r="AC16" s="28"/>
      <c r="AD16" s="6">
        <f>AVERAGE(G16,J16,M16,P16,S16,V16,Y16,AB16)</f>
        <v>0.33374999999999999</v>
      </c>
      <c r="AE16" s="21" t="s">
        <v>63</v>
      </c>
      <c r="AF16" s="7"/>
    </row>
    <row r="17" spans="1:32" ht="13.5" customHeight="1" x14ac:dyDescent="0.25">
      <c r="A17" s="70" t="s">
        <v>65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2"/>
    </row>
    <row r="18" spans="1:32" ht="38.25" x14ac:dyDescent="0.25">
      <c r="A18" s="2" t="s">
        <v>53</v>
      </c>
      <c r="B18" s="2" t="s">
        <v>123</v>
      </c>
      <c r="C18" s="2" t="s">
        <v>54</v>
      </c>
      <c r="D18" s="2" t="s">
        <v>0</v>
      </c>
      <c r="E18" s="15" t="s">
        <v>14</v>
      </c>
      <c r="F18" s="15" t="s">
        <v>15</v>
      </c>
      <c r="G18" s="2" t="s">
        <v>78</v>
      </c>
      <c r="H18" s="2" t="s">
        <v>335</v>
      </c>
      <c r="I18" s="15" t="s">
        <v>16</v>
      </c>
      <c r="J18" s="2" t="str">
        <f>J12</f>
        <v>% EJECUCION 2024</v>
      </c>
      <c r="K18" s="2" t="str">
        <f t="shared" ref="K18:AF18" si="1">K12</f>
        <v>% AVANCE 8 AÑOS 2024</v>
      </c>
      <c r="L18" s="2" t="str">
        <f t="shared" si="1"/>
        <v>META 2025</v>
      </c>
      <c r="M18" s="2" t="str">
        <f t="shared" si="1"/>
        <v>% EJECUCION 2025</v>
      </c>
      <c r="N18" s="2" t="str">
        <f t="shared" si="1"/>
        <v>% AVANCE 8 AÑOS 2025</v>
      </c>
      <c r="O18" s="2" t="str">
        <f t="shared" si="1"/>
        <v>META 2026</v>
      </c>
      <c r="P18" s="2" t="str">
        <f t="shared" si="1"/>
        <v>% EJECUCION 2026</v>
      </c>
      <c r="Q18" s="2" t="str">
        <f t="shared" si="1"/>
        <v>% AVANCE 8 AÑOS 2026</v>
      </c>
      <c r="R18" s="2" t="str">
        <f t="shared" si="1"/>
        <v>META 2027</v>
      </c>
      <c r="S18" s="2" t="str">
        <f t="shared" si="1"/>
        <v>% EJECUCION 2028</v>
      </c>
      <c r="T18" s="2" t="str">
        <f t="shared" si="1"/>
        <v>% AVANCE 8 AÑOS 2027</v>
      </c>
      <c r="U18" s="2" t="str">
        <f t="shared" si="1"/>
        <v>META 2028</v>
      </c>
      <c r="V18" s="2" t="str">
        <f t="shared" si="1"/>
        <v>% EJECUCION 2029</v>
      </c>
      <c r="W18" s="2" t="str">
        <f t="shared" si="1"/>
        <v>% AVANCE 8 AÑOS 2028</v>
      </c>
      <c r="X18" s="2" t="str">
        <f t="shared" si="1"/>
        <v>META 2029</v>
      </c>
      <c r="Y18" s="2" t="str">
        <f t="shared" si="1"/>
        <v>% EJECUCION 2029</v>
      </c>
      <c r="Z18" s="2" t="str">
        <f t="shared" si="1"/>
        <v>% AVANCE 8 AÑOS 2029</v>
      </c>
      <c r="AA18" s="2" t="str">
        <f t="shared" si="1"/>
        <v>META 2030</v>
      </c>
      <c r="AB18" s="2" t="str">
        <f t="shared" si="1"/>
        <v>% EJECUCION 2030</v>
      </c>
      <c r="AC18" s="2" t="str">
        <f t="shared" si="1"/>
        <v>% AVANCE 8 AÑOS 2030</v>
      </c>
      <c r="AD18" s="2" t="str">
        <f t="shared" si="1"/>
        <v>AVANCE TOTAL ACUMULADO DEL PLAN</v>
      </c>
      <c r="AE18" s="2" t="str">
        <f t="shared" si="1"/>
        <v>RESPONSABLES</v>
      </c>
      <c r="AF18" s="2" t="str">
        <f t="shared" si="1"/>
        <v>OBSERVACIONES</v>
      </c>
    </row>
    <row r="19" spans="1:32" ht="108" x14ac:dyDescent="0.25">
      <c r="A19" s="19" t="s">
        <v>66</v>
      </c>
      <c r="B19" s="19" t="s">
        <v>135</v>
      </c>
      <c r="C19" s="3">
        <v>8</v>
      </c>
      <c r="D19" s="3" t="s">
        <v>71</v>
      </c>
      <c r="E19" s="7">
        <v>4</v>
      </c>
      <c r="F19" s="17">
        <v>1</v>
      </c>
      <c r="G19" s="6">
        <v>0.45</v>
      </c>
      <c r="H19" s="28">
        <f>G19/8</f>
        <v>5.6250000000000001E-2</v>
      </c>
      <c r="I19" s="17">
        <v>1</v>
      </c>
      <c r="J19" s="6">
        <v>0.8</v>
      </c>
      <c r="K19" s="28">
        <f>J19/8</f>
        <v>0.1</v>
      </c>
      <c r="L19" s="17">
        <v>1</v>
      </c>
      <c r="M19" s="6">
        <v>0.8</v>
      </c>
      <c r="N19" s="53">
        <f>M19/8</f>
        <v>0.1</v>
      </c>
      <c r="O19" s="17"/>
      <c r="P19" s="53">
        <v>0</v>
      </c>
      <c r="Q19" s="32">
        <f>P19/8</f>
        <v>0</v>
      </c>
      <c r="R19" s="17"/>
      <c r="S19" s="6">
        <v>0</v>
      </c>
      <c r="T19" s="32">
        <f>S19/8</f>
        <v>0</v>
      </c>
      <c r="U19" s="17"/>
      <c r="V19" s="6">
        <v>0</v>
      </c>
      <c r="W19" s="28"/>
      <c r="X19" s="17"/>
      <c r="Y19" s="6">
        <v>0</v>
      </c>
      <c r="Z19" s="28"/>
      <c r="AA19" s="17"/>
      <c r="AB19" s="6">
        <v>0</v>
      </c>
      <c r="AC19" s="28"/>
      <c r="AD19" s="6">
        <f>AVERAGE(G19,J19,M19,P19,S19,V19,Y19,AB19)</f>
        <v>0.25624999999999998</v>
      </c>
      <c r="AE19" s="21" t="s">
        <v>63</v>
      </c>
      <c r="AF19" s="7"/>
    </row>
    <row r="20" spans="1:32" s="16" customFormat="1" ht="25.5" customHeight="1" x14ac:dyDescent="0.25">
      <c r="A20" s="88" t="s">
        <v>67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90"/>
    </row>
    <row r="21" spans="1:32" x14ac:dyDescent="0.25">
      <c r="A21" s="77" t="s">
        <v>68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9"/>
    </row>
    <row r="22" spans="1:32" ht="13.5" customHeight="1" x14ac:dyDescent="0.25">
      <c r="A22" s="70" t="s">
        <v>69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2"/>
    </row>
    <row r="23" spans="1:32" ht="38.25" x14ac:dyDescent="0.25">
      <c r="A23" s="2" t="s">
        <v>53</v>
      </c>
      <c r="B23" s="2" t="s">
        <v>123</v>
      </c>
      <c r="C23" s="2" t="s">
        <v>54</v>
      </c>
      <c r="D23" s="2" t="s">
        <v>0</v>
      </c>
      <c r="E23" s="15" t="s">
        <v>14</v>
      </c>
      <c r="F23" s="15" t="s">
        <v>15</v>
      </c>
      <c r="G23" s="2" t="s">
        <v>78</v>
      </c>
      <c r="H23" s="2" t="s">
        <v>335</v>
      </c>
      <c r="I23" s="15" t="s">
        <v>16</v>
      </c>
      <c r="J23" s="2" t="str">
        <f t="shared" ref="J23:AF23" si="2">J12</f>
        <v>% EJECUCION 2024</v>
      </c>
      <c r="K23" s="2" t="str">
        <f t="shared" si="2"/>
        <v>% AVANCE 8 AÑOS 2024</v>
      </c>
      <c r="L23" s="2" t="str">
        <f t="shared" si="2"/>
        <v>META 2025</v>
      </c>
      <c r="M23" s="2" t="str">
        <f t="shared" si="2"/>
        <v>% EJECUCION 2025</v>
      </c>
      <c r="N23" s="2" t="str">
        <f t="shared" si="2"/>
        <v>% AVANCE 8 AÑOS 2025</v>
      </c>
      <c r="O23" s="2" t="str">
        <f t="shared" si="2"/>
        <v>META 2026</v>
      </c>
      <c r="P23" s="2" t="str">
        <f t="shared" si="2"/>
        <v>% EJECUCION 2026</v>
      </c>
      <c r="Q23" s="2" t="str">
        <f t="shared" si="2"/>
        <v>% AVANCE 8 AÑOS 2026</v>
      </c>
      <c r="R23" s="2" t="str">
        <f t="shared" si="2"/>
        <v>META 2027</v>
      </c>
      <c r="S23" s="2" t="str">
        <f t="shared" si="2"/>
        <v>% EJECUCION 2028</v>
      </c>
      <c r="T23" s="2" t="str">
        <f t="shared" si="2"/>
        <v>% AVANCE 8 AÑOS 2027</v>
      </c>
      <c r="U23" s="2" t="str">
        <f t="shared" si="2"/>
        <v>META 2028</v>
      </c>
      <c r="V23" s="2" t="str">
        <f t="shared" si="2"/>
        <v>% EJECUCION 2029</v>
      </c>
      <c r="W23" s="2" t="str">
        <f t="shared" si="2"/>
        <v>% AVANCE 8 AÑOS 2028</v>
      </c>
      <c r="X23" s="2" t="str">
        <f t="shared" si="2"/>
        <v>META 2029</v>
      </c>
      <c r="Y23" s="2" t="str">
        <f t="shared" si="2"/>
        <v>% EJECUCION 2029</v>
      </c>
      <c r="Z23" s="2" t="str">
        <f t="shared" si="2"/>
        <v>% AVANCE 8 AÑOS 2029</v>
      </c>
      <c r="AA23" s="2" t="str">
        <f t="shared" si="2"/>
        <v>META 2030</v>
      </c>
      <c r="AB23" s="2" t="str">
        <f t="shared" si="2"/>
        <v>% EJECUCION 2030</v>
      </c>
      <c r="AC23" s="2" t="str">
        <f t="shared" si="2"/>
        <v>% AVANCE 8 AÑOS 2030</v>
      </c>
      <c r="AD23" s="2" t="str">
        <f t="shared" si="2"/>
        <v>AVANCE TOTAL ACUMULADO DEL PLAN</v>
      </c>
      <c r="AE23" s="2" t="str">
        <f t="shared" si="2"/>
        <v>RESPONSABLES</v>
      </c>
      <c r="AF23" s="2" t="str">
        <f t="shared" si="2"/>
        <v>OBSERVACIONES</v>
      </c>
    </row>
    <row r="24" spans="1:32" ht="54" x14ac:dyDescent="0.25">
      <c r="A24" s="19" t="s">
        <v>70</v>
      </c>
      <c r="B24" s="19" t="s">
        <v>136</v>
      </c>
      <c r="C24" s="3">
        <v>13</v>
      </c>
      <c r="D24" s="3" t="s">
        <v>72</v>
      </c>
      <c r="E24" s="7">
        <v>3</v>
      </c>
      <c r="F24" s="17">
        <v>2</v>
      </c>
      <c r="G24" s="6">
        <v>1</v>
      </c>
      <c r="H24" s="28">
        <f>G24/8</f>
        <v>0.125</v>
      </c>
      <c r="I24" s="17">
        <v>2</v>
      </c>
      <c r="J24" s="6">
        <v>1</v>
      </c>
      <c r="K24" s="28">
        <f>J24/8</f>
        <v>0.125</v>
      </c>
      <c r="L24" s="17">
        <v>1</v>
      </c>
      <c r="M24" s="6">
        <v>1</v>
      </c>
      <c r="N24" s="53">
        <f>M24/8</f>
        <v>0.125</v>
      </c>
      <c r="O24" s="17"/>
      <c r="P24" s="53">
        <v>0</v>
      </c>
      <c r="Q24" s="32">
        <f>P24/8</f>
        <v>0</v>
      </c>
      <c r="R24" s="17"/>
      <c r="S24" s="6">
        <v>0</v>
      </c>
      <c r="T24" s="32">
        <f>S24/8</f>
        <v>0</v>
      </c>
      <c r="U24" s="17"/>
      <c r="V24" s="6">
        <v>0</v>
      </c>
      <c r="W24" s="28"/>
      <c r="X24" s="17"/>
      <c r="Y24" s="6">
        <v>0</v>
      </c>
      <c r="Z24" s="28"/>
      <c r="AA24" s="17"/>
      <c r="AB24" s="6">
        <v>0</v>
      </c>
      <c r="AC24" s="28"/>
      <c r="AD24" s="6">
        <f>AVERAGE(G24,J24,M24,P24,S24,V24,Y24,AB24)</f>
        <v>0.375</v>
      </c>
      <c r="AE24" s="21" t="s">
        <v>63</v>
      </c>
      <c r="AF24" s="7"/>
    </row>
    <row r="25" spans="1:32" ht="13.5" customHeight="1" x14ac:dyDescent="0.25">
      <c r="A25" s="70" t="s">
        <v>75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2"/>
    </row>
    <row r="26" spans="1:32" ht="38.25" x14ac:dyDescent="0.25">
      <c r="A26" s="2" t="s">
        <v>53</v>
      </c>
      <c r="B26" s="2" t="s">
        <v>123</v>
      </c>
      <c r="C26" s="2" t="s">
        <v>54</v>
      </c>
      <c r="D26" s="2" t="s">
        <v>0</v>
      </c>
      <c r="E26" s="15" t="s">
        <v>14</v>
      </c>
      <c r="F26" s="15" t="s">
        <v>15</v>
      </c>
      <c r="G26" s="2" t="s">
        <v>78</v>
      </c>
      <c r="H26" s="2" t="s">
        <v>335</v>
      </c>
      <c r="I26" s="15" t="s">
        <v>16</v>
      </c>
      <c r="J26" s="2" t="str">
        <f>J12</f>
        <v>% EJECUCION 2024</v>
      </c>
      <c r="K26" s="2" t="s">
        <v>327</v>
      </c>
      <c r="L26" s="15" t="s">
        <v>18</v>
      </c>
      <c r="M26" s="2" t="s">
        <v>19</v>
      </c>
      <c r="N26" s="2" t="s">
        <v>328</v>
      </c>
      <c r="O26" s="15" t="s">
        <v>20</v>
      </c>
      <c r="P26" s="2" t="s">
        <v>21</v>
      </c>
      <c r="Q26" s="2" t="s">
        <v>329</v>
      </c>
      <c r="R26" s="15" t="s">
        <v>22</v>
      </c>
      <c r="S26" s="2" t="s">
        <v>23</v>
      </c>
      <c r="T26" s="2" t="s">
        <v>330</v>
      </c>
      <c r="U26" s="15" t="s">
        <v>24</v>
      </c>
      <c r="V26" s="2" t="s">
        <v>25</v>
      </c>
      <c r="W26" s="2" t="s">
        <v>331</v>
      </c>
      <c r="X26" s="15" t="s">
        <v>26</v>
      </c>
      <c r="Y26" s="2" t="s">
        <v>27</v>
      </c>
      <c r="Z26" s="2" t="s">
        <v>332</v>
      </c>
      <c r="AA26" s="15" t="s">
        <v>28</v>
      </c>
      <c r="AB26" s="2" t="s">
        <v>29</v>
      </c>
      <c r="AC26" s="2" t="s">
        <v>333</v>
      </c>
      <c r="AD26" s="2" t="s">
        <v>334</v>
      </c>
      <c r="AE26" s="2" t="s">
        <v>1</v>
      </c>
      <c r="AF26" s="2" t="s">
        <v>2</v>
      </c>
    </row>
    <row r="27" spans="1:32" ht="67.5" x14ac:dyDescent="0.25">
      <c r="A27" s="19" t="s">
        <v>73</v>
      </c>
      <c r="B27" s="19" t="s">
        <v>137</v>
      </c>
      <c r="C27" s="3">
        <v>120</v>
      </c>
      <c r="D27" s="3" t="s">
        <v>74</v>
      </c>
      <c r="E27" s="7">
        <v>10</v>
      </c>
      <c r="F27" s="17">
        <v>20</v>
      </c>
      <c r="G27" s="6">
        <v>1</v>
      </c>
      <c r="H27" s="28">
        <f>G27/8</f>
        <v>0.125</v>
      </c>
      <c r="I27" s="17">
        <v>20</v>
      </c>
      <c r="J27" s="6">
        <v>1</v>
      </c>
      <c r="K27" s="28">
        <f>J27/8</f>
        <v>0.125</v>
      </c>
      <c r="L27" s="17">
        <v>20</v>
      </c>
      <c r="M27" s="6">
        <v>1</v>
      </c>
      <c r="N27" s="53">
        <f>M27/8</f>
        <v>0.125</v>
      </c>
      <c r="O27" s="17"/>
      <c r="P27" s="53">
        <v>0</v>
      </c>
      <c r="Q27" s="32">
        <f>P27/8</f>
        <v>0</v>
      </c>
      <c r="R27" s="17"/>
      <c r="S27" s="6">
        <v>0</v>
      </c>
      <c r="T27" s="32">
        <f>S27/8</f>
        <v>0</v>
      </c>
      <c r="U27" s="17"/>
      <c r="V27" s="6">
        <v>0</v>
      </c>
      <c r="W27" s="28"/>
      <c r="X27" s="17"/>
      <c r="Y27" s="6">
        <v>0</v>
      </c>
      <c r="Z27" s="28"/>
      <c r="AA27" s="17"/>
      <c r="AB27" s="6">
        <v>0</v>
      </c>
      <c r="AC27" s="28"/>
      <c r="AD27" s="6">
        <f>AVERAGE(G27,J27,M27,P27,S27,V27,Y27,AB27)</f>
        <v>0.375</v>
      </c>
      <c r="AE27" s="13" t="s">
        <v>64</v>
      </c>
      <c r="AF27" s="7"/>
    </row>
    <row r="28" spans="1:32" ht="13.5" customHeight="1" x14ac:dyDescent="0.25">
      <c r="A28" s="70" t="s">
        <v>355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2"/>
    </row>
    <row r="29" spans="1:32" ht="38.25" x14ac:dyDescent="0.25">
      <c r="A29" s="2" t="s">
        <v>53</v>
      </c>
      <c r="B29" s="2" t="s">
        <v>123</v>
      </c>
      <c r="C29" s="2" t="s">
        <v>54</v>
      </c>
      <c r="D29" s="2" t="s">
        <v>0</v>
      </c>
      <c r="E29" s="15" t="s">
        <v>14</v>
      </c>
      <c r="F29" s="15" t="s">
        <v>15</v>
      </c>
      <c r="G29" s="2" t="s">
        <v>78</v>
      </c>
      <c r="H29" s="2" t="s">
        <v>335</v>
      </c>
      <c r="I29" s="15" t="s">
        <v>16</v>
      </c>
      <c r="J29" s="2" t="str">
        <f t="shared" ref="J29:AF29" si="3">J12</f>
        <v>% EJECUCION 2024</v>
      </c>
      <c r="K29" s="2" t="str">
        <f t="shared" si="3"/>
        <v>% AVANCE 8 AÑOS 2024</v>
      </c>
      <c r="L29" s="2" t="str">
        <f t="shared" si="3"/>
        <v>META 2025</v>
      </c>
      <c r="M29" s="2" t="str">
        <f t="shared" si="3"/>
        <v>% EJECUCION 2025</v>
      </c>
      <c r="N29" s="2" t="str">
        <f t="shared" si="3"/>
        <v>% AVANCE 8 AÑOS 2025</v>
      </c>
      <c r="O29" s="2" t="str">
        <f t="shared" si="3"/>
        <v>META 2026</v>
      </c>
      <c r="P29" s="2" t="str">
        <f t="shared" si="3"/>
        <v>% EJECUCION 2026</v>
      </c>
      <c r="Q29" s="2" t="str">
        <f t="shared" si="3"/>
        <v>% AVANCE 8 AÑOS 2026</v>
      </c>
      <c r="R29" s="2" t="str">
        <f t="shared" si="3"/>
        <v>META 2027</v>
      </c>
      <c r="S29" s="2" t="str">
        <f t="shared" si="3"/>
        <v>% EJECUCION 2028</v>
      </c>
      <c r="T29" s="2" t="str">
        <f t="shared" si="3"/>
        <v>% AVANCE 8 AÑOS 2027</v>
      </c>
      <c r="U29" s="2" t="str">
        <f t="shared" si="3"/>
        <v>META 2028</v>
      </c>
      <c r="V29" s="2" t="str">
        <f t="shared" si="3"/>
        <v>% EJECUCION 2029</v>
      </c>
      <c r="W29" s="2" t="str">
        <f t="shared" si="3"/>
        <v>% AVANCE 8 AÑOS 2028</v>
      </c>
      <c r="X29" s="2" t="str">
        <f t="shared" si="3"/>
        <v>META 2029</v>
      </c>
      <c r="Y29" s="2" t="str">
        <f t="shared" si="3"/>
        <v>% EJECUCION 2029</v>
      </c>
      <c r="Z29" s="2" t="str">
        <f t="shared" si="3"/>
        <v>% AVANCE 8 AÑOS 2029</v>
      </c>
      <c r="AA29" s="2" t="str">
        <f t="shared" si="3"/>
        <v>META 2030</v>
      </c>
      <c r="AB29" s="2" t="str">
        <f t="shared" si="3"/>
        <v>% EJECUCION 2030</v>
      </c>
      <c r="AC29" s="2" t="str">
        <f t="shared" si="3"/>
        <v>% AVANCE 8 AÑOS 2030</v>
      </c>
      <c r="AD29" s="2" t="str">
        <f t="shared" si="3"/>
        <v>AVANCE TOTAL ACUMULADO DEL PLAN</v>
      </c>
      <c r="AE29" s="2" t="str">
        <f t="shared" si="3"/>
        <v>RESPONSABLES</v>
      </c>
      <c r="AF29" s="2" t="str">
        <f t="shared" si="3"/>
        <v>OBSERVACIONES</v>
      </c>
    </row>
    <row r="30" spans="1:32" ht="54.75" thickBot="1" x14ac:dyDescent="0.3">
      <c r="A30" s="19" t="s">
        <v>76</v>
      </c>
      <c r="B30" s="19" t="s">
        <v>138</v>
      </c>
      <c r="C30" s="3">
        <v>107</v>
      </c>
      <c r="D30" s="3" t="s">
        <v>77</v>
      </c>
      <c r="E30" s="7">
        <v>48</v>
      </c>
      <c r="F30" s="17">
        <v>15</v>
      </c>
      <c r="G30" s="6">
        <v>1</v>
      </c>
      <c r="H30" s="32">
        <f>G30/8</f>
        <v>0.125</v>
      </c>
      <c r="I30" s="31">
        <v>15</v>
      </c>
      <c r="J30" s="32">
        <v>0.93</v>
      </c>
      <c r="K30" s="32">
        <f>J30/8</f>
        <v>0.11625000000000001</v>
      </c>
      <c r="L30" s="31">
        <v>20</v>
      </c>
      <c r="M30" s="32">
        <v>0.85</v>
      </c>
      <c r="N30" s="32">
        <f>M30/8</f>
        <v>0.10625</v>
      </c>
      <c r="O30" s="31"/>
      <c r="P30" s="53">
        <v>0</v>
      </c>
      <c r="Q30" s="32">
        <f>P30/8</f>
        <v>0</v>
      </c>
      <c r="R30" s="31"/>
      <c r="S30" s="32">
        <v>0</v>
      </c>
      <c r="T30" s="32">
        <f>S30/8</f>
        <v>0</v>
      </c>
      <c r="U30" s="31"/>
      <c r="V30" s="32">
        <v>0</v>
      </c>
      <c r="W30" s="32"/>
      <c r="X30" s="31"/>
      <c r="Y30" s="32">
        <v>0</v>
      </c>
      <c r="Z30" s="32"/>
      <c r="AA30" s="31"/>
      <c r="AB30" s="32">
        <v>0</v>
      </c>
      <c r="AC30" s="32"/>
      <c r="AD30" s="32">
        <f>AVERAGE(G30,J30,M30,P30,S30,V30,Y30,AB30)</f>
        <v>0.34750000000000003</v>
      </c>
      <c r="AE30" s="21" t="s">
        <v>63</v>
      </c>
      <c r="AF30" s="7"/>
    </row>
    <row r="31" spans="1:32" ht="27.75" customHeight="1" thickBot="1" x14ac:dyDescent="0.3">
      <c r="A31" s="87" t="s">
        <v>310</v>
      </c>
      <c r="B31" s="87"/>
      <c r="C31" s="87"/>
      <c r="D31" s="87"/>
      <c r="E31" s="87"/>
      <c r="F31" s="87"/>
      <c r="G31" s="6">
        <f>AVERAGE(G30,G27,G24,G19,G16,G13)</f>
        <v>0.81166666666666665</v>
      </c>
      <c r="H31" s="28">
        <f>AVERAGE(H30,H27,H24,H19,H16,H13)</f>
        <v>0.10145833333333333</v>
      </c>
      <c r="I31" s="82">
        <f>AVERAGE(J30,J27,J24,J19,J16,J13)</f>
        <v>0.95500000000000007</v>
      </c>
      <c r="J31" s="83"/>
      <c r="K31" s="28">
        <f>AVERAGE(K30,K27,K24,K19,K16,K13)</f>
        <v>0.11937500000000001</v>
      </c>
      <c r="L31" s="84">
        <f>AVERAGE(M30,M27,M24,M19,M16,M13)</f>
        <v>0.92500000000000016</v>
      </c>
      <c r="M31" s="84"/>
      <c r="N31" s="53">
        <f>AVERAGE(N30,N27,N24,N19,N16,N13)</f>
        <v>0.11562500000000002</v>
      </c>
      <c r="O31" s="84">
        <f>AVERAGE(P30,P27,P24,P19,P16,P13)</f>
        <v>0</v>
      </c>
      <c r="P31" s="84"/>
      <c r="Q31" s="53">
        <f>AVERAGE(Q30,Q27,Q24,Q19,Q16,Q13)</f>
        <v>0</v>
      </c>
      <c r="R31" s="85">
        <f>AVERAGE(S30,S27,S24,S19,S16,S13)</f>
        <v>0</v>
      </c>
      <c r="S31" s="86"/>
      <c r="T31" s="53">
        <f>AVERAGE(T30,T27,T24,T19,T16,T13)</f>
        <v>0</v>
      </c>
      <c r="U31" s="85">
        <f>AVERAGE(V30,V27,V24,V19,V16,V13)</f>
        <v>0</v>
      </c>
      <c r="V31" s="86"/>
      <c r="W31" s="49"/>
      <c r="X31" s="85">
        <f>AVERAGE(Y30,Y27,Y24,Y19,Y16,Y13)</f>
        <v>0</v>
      </c>
      <c r="Y31" s="86"/>
      <c r="Z31" s="49"/>
      <c r="AA31" s="85">
        <f>AVERAGE(AB30,AB27,AB24,AB19,AB16,AB13)</f>
        <v>0</v>
      </c>
      <c r="AB31" s="86"/>
      <c r="AC31" s="49"/>
      <c r="AD31" s="33">
        <f>AVERAGE(AD30,AD27,AD24,AD19,AD16,AD13)</f>
        <v>0.33645833333333336</v>
      </c>
    </row>
    <row r="32" spans="1:32" x14ac:dyDescent="0.25">
      <c r="G32" s="45"/>
      <c r="H32" s="45"/>
    </row>
  </sheetData>
  <mergeCells count="25">
    <mergeCell ref="A1:B6"/>
    <mergeCell ref="A10:AF10"/>
    <mergeCell ref="A20:AF20"/>
    <mergeCell ref="A28:AF28"/>
    <mergeCell ref="A21:AF21"/>
    <mergeCell ref="A22:AF22"/>
    <mergeCell ref="A25:AF25"/>
    <mergeCell ref="A17:AF17"/>
    <mergeCell ref="A31:F31"/>
    <mergeCell ref="I31:J31"/>
    <mergeCell ref="L31:M31"/>
    <mergeCell ref="A8:AF8"/>
    <mergeCell ref="A9:AF9"/>
    <mergeCell ref="A11:AF11"/>
    <mergeCell ref="A14:AF14"/>
    <mergeCell ref="O31:P31"/>
    <mergeCell ref="R31:S31"/>
    <mergeCell ref="U31:V31"/>
    <mergeCell ref="X31:Y31"/>
    <mergeCell ref="AA31:AB31"/>
    <mergeCell ref="C1:AF2"/>
    <mergeCell ref="C3:AF3"/>
    <mergeCell ref="C4:AF4"/>
    <mergeCell ref="C5:AF5"/>
    <mergeCell ref="C6:AF6"/>
  </mergeCells>
  <conditionalFormatting sqref="R31 U31 X31 AD31 AA31 L31 G30:G31">
    <cfRule type="cellIs" dxfId="635" priority="89" operator="between">
      <formula>0.9</formula>
      <formula>1</formula>
    </cfRule>
    <cfRule type="cellIs" dxfId="634" priority="90" operator="between">
      <formula>0.7</formula>
      <formula>0.89</formula>
    </cfRule>
    <cfRule type="cellIs" dxfId="633" priority="91" operator="between">
      <formula>0.6</formula>
      <formula>0.69</formula>
    </cfRule>
    <cfRule type="cellIs" dxfId="632" priority="92" operator="between">
      <formula>0.01</formula>
      <formula>0.59</formula>
    </cfRule>
  </conditionalFormatting>
  <conditionalFormatting sqref="AB30 Y30 V30 S30 M30 J30 AD30">
    <cfRule type="cellIs" dxfId="631" priority="85" operator="between">
      <formula>0.9</formula>
      <formula>1</formula>
    </cfRule>
    <cfRule type="cellIs" dxfId="630" priority="86" operator="between">
      <formula>0.7</formula>
      <formula>0.89</formula>
    </cfRule>
    <cfRule type="cellIs" dxfId="629" priority="87" operator="between">
      <formula>0.6</formula>
      <formula>0.69</formula>
    </cfRule>
    <cfRule type="cellIs" dxfId="628" priority="88" operator="between">
      <formula>0.01</formula>
      <formula>0.59</formula>
    </cfRule>
  </conditionalFormatting>
  <conditionalFormatting sqref="AB13 Y13 V13 S13 M13 J13 AD13 P13">
    <cfRule type="cellIs" dxfId="627" priority="45" operator="between">
      <formula>0.9</formula>
      <formula>1</formula>
    </cfRule>
    <cfRule type="cellIs" dxfId="626" priority="46" operator="between">
      <formula>0.7</formula>
      <formula>0.89</formula>
    </cfRule>
    <cfRule type="cellIs" dxfId="625" priority="47" operator="between">
      <formula>0.6</formula>
      <formula>0.69</formula>
    </cfRule>
    <cfRule type="cellIs" dxfId="624" priority="48" operator="between">
      <formula>0.01</formula>
      <formula>0.59</formula>
    </cfRule>
  </conditionalFormatting>
  <conditionalFormatting sqref="G27">
    <cfRule type="cellIs" dxfId="623" priority="81" operator="between">
      <formula>0.9</formula>
      <formula>1</formula>
    </cfRule>
    <cfRule type="cellIs" dxfId="622" priority="82" operator="between">
      <formula>0.7</formula>
      <formula>0.89</formula>
    </cfRule>
    <cfRule type="cellIs" dxfId="621" priority="83" operator="between">
      <formula>0.6</formula>
      <formula>0.69</formula>
    </cfRule>
    <cfRule type="cellIs" dxfId="620" priority="84" operator="between">
      <formula>0.01</formula>
      <formula>0.59</formula>
    </cfRule>
  </conditionalFormatting>
  <conditionalFormatting sqref="AB27 Y27 V27 S27 M27 J27 AD27">
    <cfRule type="cellIs" dxfId="619" priority="77" operator="between">
      <formula>0.9</formula>
      <formula>1</formula>
    </cfRule>
    <cfRule type="cellIs" dxfId="618" priority="78" operator="between">
      <formula>0.7</formula>
      <formula>0.89</formula>
    </cfRule>
    <cfRule type="cellIs" dxfId="617" priority="79" operator="between">
      <formula>0.6</formula>
      <formula>0.69</formula>
    </cfRule>
    <cfRule type="cellIs" dxfId="616" priority="80" operator="between">
      <formula>0.01</formula>
      <formula>0.59</formula>
    </cfRule>
  </conditionalFormatting>
  <conditionalFormatting sqref="G24">
    <cfRule type="cellIs" dxfId="615" priority="73" operator="between">
      <formula>0.9</formula>
      <formula>1</formula>
    </cfRule>
    <cfRule type="cellIs" dxfId="614" priority="74" operator="between">
      <formula>0.7</formula>
      <formula>0.89</formula>
    </cfRule>
    <cfRule type="cellIs" dxfId="613" priority="75" operator="between">
      <formula>0.6</formula>
      <formula>0.69</formula>
    </cfRule>
    <cfRule type="cellIs" dxfId="612" priority="76" operator="between">
      <formula>0.01</formula>
      <formula>0.59</formula>
    </cfRule>
  </conditionalFormatting>
  <conditionalFormatting sqref="AB24 Y24 V24 S24 M24 J24 AD24">
    <cfRule type="cellIs" dxfId="611" priority="69" operator="between">
      <formula>0.9</formula>
      <formula>1</formula>
    </cfRule>
    <cfRule type="cellIs" dxfId="610" priority="70" operator="between">
      <formula>0.7</formula>
      <formula>0.89</formula>
    </cfRule>
    <cfRule type="cellIs" dxfId="609" priority="71" operator="between">
      <formula>0.6</formula>
      <formula>0.69</formula>
    </cfRule>
    <cfRule type="cellIs" dxfId="608" priority="72" operator="between">
      <formula>0.01</formula>
      <formula>0.59</formula>
    </cfRule>
  </conditionalFormatting>
  <conditionalFormatting sqref="G19">
    <cfRule type="cellIs" dxfId="607" priority="65" operator="between">
      <formula>0.9</formula>
      <formula>1</formula>
    </cfRule>
    <cfRule type="cellIs" dxfId="606" priority="66" operator="between">
      <formula>0.7</formula>
      <formula>0.89</formula>
    </cfRule>
    <cfRule type="cellIs" dxfId="605" priority="67" operator="between">
      <formula>0.6</formula>
      <formula>0.69</formula>
    </cfRule>
    <cfRule type="cellIs" dxfId="604" priority="68" operator="between">
      <formula>0.01</formula>
      <formula>0.59</formula>
    </cfRule>
  </conditionalFormatting>
  <conditionalFormatting sqref="AB19 Y19 V19 S19 M19 J19 AD19">
    <cfRule type="cellIs" dxfId="603" priority="61" operator="between">
      <formula>0.9</formula>
      <formula>1</formula>
    </cfRule>
    <cfRule type="cellIs" dxfId="602" priority="62" operator="between">
      <formula>0.7</formula>
      <formula>0.89</formula>
    </cfRule>
    <cfRule type="cellIs" dxfId="601" priority="63" operator="between">
      <formula>0.6</formula>
      <formula>0.69</formula>
    </cfRule>
    <cfRule type="cellIs" dxfId="600" priority="64" operator="between">
      <formula>0.01</formula>
      <formula>0.59</formula>
    </cfRule>
  </conditionalFormatting>
  <conditionalFormatting sqref="G16">
    <cfRule type="cellIs" dxfId="599" priority="57" operator="between">
      <formula>0.9</formula>
      <formula>1</formula>
    </cfRule>
    <cfRule type="cellIs" dxfId="598" priority="58" operator="between">
      <formula>0.7</formula>
      <formula>0.89</formula>
    </cfRule>
    <cfRule type="cellIs" dxfId="597" priority="59" operator="between">
      <formula>0.6</formula>
      <formula>0.69</formula>
    </cfRule>
    <cfRule type="cellIs" dxfId="596" priority="60" operator="between">
      <formula>0.01</formula>
      <formula>0.59</formula>
    </cfRule>
  </conditionalFormatting>
  <conditionalFormatting sqref="AB16 Y16 V16 S16 M16 J16 AD16">
    <cfRule type="cellIs" dxfId="595" priority="53" operator="between">
      <formula>0.9</formula>
      <formula>1</formula>
    </cfRule>
    <cfRule type="cellIs" dxfId="594" priority="54" operator="between">
      <formula>0.7</formula>
      <formula>0.89</formula>
    </cfRule>
    <cfRule type="cellIs" dxfId="593" priority="55" operator="between">
      <formula>0.6</formula>
      <formula>0.69</formula>
    </cfRule>
    <cfRule type="cellIs" dxfId="592" priority="56" operator="between">
      <formula>0.01</formula>
      <formula>0.59</formula>
    </cfRule>
  </conditionalFormatting>
  <conditionalFormatting sqref="G13">
    <cfRule type="cellIs" dxfId="591" priority="49" operator="between">
      <formula>0.9</formula>
      <formula>1</formula>
    </cfRule>
    <cfRule type="cellIs" dxfId="590" priority="50" operator="between">
      <formula>0.7</formula>
      <formula>0.89</formula>
    </cfRule>
    <cfRule type="cellIs" dxfId="589" priority="51" operator="between">
      <formula>0.6</formula>
      <formula>0.69</formula>
    </cfRule>
    <cfRule type="cellIs" dxfId="588" priority="52" operator="between">
      <formula>0.01</formula>
      <formula>0.59</formula>
    </cfRule>
  </conditionalFormatting>
  <conditionalFormatting sqref="I31">
    <cfRule type="cellIs" dxfId="587" priority="25" operator="between">
      <formula>0.9</formula>
      <formula>1</formula>
    </cfRule>
    <cfRule type="cellIs" dxfId="586" priority="26" operator="between">
      <formula>0.7</formula>
      <formula>0.89</formula>
    </cfRule>
    <cfRule type="cellIs" dxfId="585" priority="27" operator="between">
      <formula>0.6</formula>
      <formula>0.69</formula>
    </cfRule>
    <cfRule type="cellIs" dxfId="584" priority="28" operator="between">
      <formula>0.01</formula>
      <formula>0.59</formula>
    </cfRule>
  </conditionalFormatting>
  <conditionalFormatting sqref="P16">
    <cfRule type="cellIs" dxfId="583" priority="21" operator="between">
      <formula>0.9</formula>
      <formula>1</formula>
    </cfRule>
    <cfRule type="cellIs" dxfId="582" priority="22" operator="between">
      <formula>0.7</formula>
      <formula>0.89</formula>
    </cfRule>
    <cfRule type="cellIs" dxfId="581" priority="23" operator="between">
      <formula>0.6</formula>
      <formula>0.69</formula>
    </cfRule>
    <cfRule type="cellIs" dxfId="580" priority="24" operator="between">
      <formula>0.01</formula>
      <formula>0.59</formula>
    </cfRule>
  </conditionalFormatting>
  <conditionalFormatting sqref="P19">
    <cfRule type="cellIs" dxfId="579" priority="17" operator="between">
      <formula>0.9</formula>
      <formula>1</formula>
    </cfRule>
    <cfRule type="cellIs" dxfId="578" priority="18" operator="between">
      <formula>0.7</formula>
      <formula>0.89</formula>
    </cfRule>
    <cfRule type="cellIs" dxfId="577" priority="19" operator="between">
      <formula>0.6</formula>
      <formula>0.69</formula>
    </cfRule>
    <cfRule type="cellIs" dxfId="576" priority="20" operator="between">
      <formula>0.01</formula>
      <formula>0.59</formula>
    </cfRule>
  </conditionalFormatting>
  <conditionalFormatting sqref="P24">
    <cfRule type="cellIs" dxfId="575" priority="13" operator="between">
      <formula>0.9</formula>
      <formula>1</formula>
    </cfRule>
    <cfRule type="cellIs" dxfId="574" priority="14" operator="between">
      <formula>0.7</formula>
      <formula>0.89</formula>
    </cfRule>
    <cfRule type="cellIs" dxfId="573" priority="15" operator="between">
      <formula>0.6</formula>
      <formula>0.69</formula>
    </cfRule>
    <cfRule type="cellIs" dxfId="572" priority="16" operator="between">
      <formula>0.01</formula>
      <formula>0.59</formula>
    </cfRule>
  </conditionalFormatting>
  <conditionalFormatting sqref="P27">
    <cfRule type="cellIs" dxfId="571" priority="9" operator="between">
      <formula>0.9</formula>
      <formula>1</formula>
    </cfRule>
    <cfRule type="cellIs" dxfId="570" priority="10" operator="between">
      <formula>0.7</formula>
      <formula>0.89</formula>
    </cfRule>
    <cfRule type="cellIs" dxfId="569" priority="11" operator="between">
      <formula>0.6</formula>
      <formula>0.69</formula>
    </cfRule>
    <cfRule type="cellIs" dxfId="568" priority="12" operator="between">
      <formula>0.01</formula>
      <formula>0.59</formula>
    </cfRule>
  </conditionalFormatting>
  <conditionalFormatting sqref="P30">
    <cfRule type="cellIs" dxfId="567" priority="5" operator="between">
      <formula>0.9</formula>
      <formula>1</formula>
    </cfRule>
    <cfRule type="cellIs" dxfId="566" priority="6" operator="between">
      <formula>0.7</formula>
      <formula>0.89</formula>
    </cfRule>
    <cfRule type="cellIs" dxfId="565" priority="7" operator="between">
      <formula>0.6</formula>
      <formula>0.69</formula>
    </cfRule>
    <cfRule type="cellIs" dxfId="564" priority="8" operator="between">
      <formula>0.01</formula>
      <formula>0.59</formula>
    </cfRule>
  </conditionalFormatting>
  <conditionalFormatting sqref="O31">
    <cfRule type="cellIs" dxfId="563" priority="1" operator="between">
      <formula>0.9</formula>
      <formula>1</formula>
    </cfRule>
    <cfRule type="cellIs" dxfId="562" priority="2" operator="between">
      <formula>0.7</formula>
      <formula>0.89</formula>
    </cfRule>
    <cfRule type="cellIs" dxfId="561" priority="3" operator="between">
      <formula>0.6</formula>
      <formula>0.69</formula>
    </cfRule>
    <cfRule type="cellIs" dxfId="560" priority="4" operator="between">
      <formula>0.01</formula>
      <formula>0.59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125" scale="9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1"/>
  <sheetViews>
    <sheetView topLeftCell="A16" zoomScale="115" zoomScaleNormal="115" workbookViewId="0">
      <selection sqref="A1:B6"/>
    </sheetView>
  </sheetViews>
  <sheetFormatPr baseColWidth="10" defaultColWidth="11.42578125" defaultRowHeight="13.5" x14ac:dyDescent="0.25"/>
  <cols>
    <col min="1" max="2" width="26.5703125" style="1" customWidth="1"/>
    <col min="3" max="3" width="10.28515625" style="1" customWidth="1"/>
    <col min="4" max="4" width="14" style="16" customWidth="1"/>
    <col min="5" max="5" width="8.42578125" style="14" customWidth="1"/>
    <col min="6" max="6" width="7" style="14" customWidth="1"/>
    <col min="7" max="7" width="12.85546875" style="1" customWidth="1"/>
    <col min="8" max="8" width="15.140625" style="1" customWidth="1"/>
    <col min="9" max="9" width="6.5703125" style="14" customWidth="1"/>
    <col min="10" max="11" width="14" style="1" customWidth="1"/>
    <col min="12" max="12" width="6.5703125" style="14" customWidth="1"/>
    <col min="13" max="14" width="14" style="1" customWidth="1"/>
    <col min="15" max="15" width="6.5703125" style="14" customWidth="1"/>
    <col min="16" max="17" width="14" style="1" customWidth="1"/>
    <col min="18" max="18" width="6.5703125" style="14" customWidth="1"/>
    <col min="19" max="20" width="14" style="1" customWidth="1"/>
    <col min="21" max="21" width="6.5703125" style="14" customWidth="1"/>
    <col min="22" max="23" width="14" style="1" customWidth="1"/>
    <col min="24" max="24" width="6.5703125" style="14" customWidth="1"/>
    <col min="25" max="26" width="14" style="1" customWidth="1"/>
    <col min="27" max="27" width="6.5703125" style="14" customWidth="1"/>
    <col min="28" max="29" width="14" style="1" customWidth="1"/>
    <col min="30" max="30" width="17.7109375" style="1" customWidth="1"/>
    <col min="31" max="31" width="29.5703125" style="1" bestFit="1" customWidth="1"/>
    <col min="32" max="32" width="24.42578125" style="1" customWidth="1"/>
    <col min="33" max="33" width="11.42578125" style="1"/>
    <col min="34" max="35" width="12.42578125" style="1" bestFit="1" customWidth="1"/>
    <col min="36" max="16384" width="11.42578125" style="1"/>
  </cols>
  <sheetData>
    <row r="1" spans="1:32" ht="18" customHeight="1" x14ac:dyDescent="0.25">
      <c r="A1" s="76"/>
      <c r="B1" s="76"/>
      <c r="C1" s="64" t="s">
        <v>359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6"/>
    </row>
    <row r="2" spans="1:32" ht="18" customHeight="1" x14ac:dyDescent="0.25">
      <c r="A2" s="76"/>
      <c r="B2" s="76"/>
      <c r="C2" s="67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9"/>
    </row>
    <row r="3" spans="1:32" ht="18" customHeight="1" x14ac:dyDescent="0.25">
      <c r="A3" s="76"/>
      <c r="B3" s="76"/>
      <c r="C3" s="61" t="s">
        <v>312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3"/>
    </row>
    <row r="4" spans="1:32" ht="18" customHeight="1" x14ac:dyDescent="0.25">
      <c r="A4" s="76"/>
      <c r="B4" s="76"/>
      <c r="C4" s="61" t="s">
        <v>315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3"/>
    </row>
    <row r="5" spans="1:32" ht="18" customHeight="1" x14ac:dyDescent="0.25">
      <c r="A5" s="76"/>
      <c r="B5" s="76"/>
      <c r="C5" s="61" t="s">
        <v>313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3"/>
    </row>
    <row r="6" spans="1:32" ht="18" customHeight="1" x14ac:dyDescent="0.25">
      <c r="A6" s="76"/>
      <c r="B6" s="76"/>
      <c r="C6" s="61" t="s">
        <v>314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</row>
    <row r="8" spans="1:32" x14ac:dyDescent="0.25">
      <c r="A8" s="58" t="s">
        <v>79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60"/>
    </row>
    <row r="9" spans="1:32" s="54" customFormat="1" ht="28.15" customHeight="1" x14ac:dyDescent="0.25">
      <c r="A9" s="81" t="s">
        <v>356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</row>
    <row r="10" spans="1:32" x14ac:dyDescent="0.25">
      <c r="A10" s="77" t="s">
        <v>80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9"/>
    </row>
    <row r="11" spans="1:32" x14ac:dyDescent="0.25">
      <c r="A11" s="80" t="s">
        <v>81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spans="1:32" ht="38.25" x14ac:dyDescent="0.25">
      <c r="A12" s="2" t="s">
        <v>53</v>
      </c>
      <c r="B12" s="2" t="s">
        <v>123</v>
      </c>
      <c r="C12" s="2" t="s">
        <v>54</v>
      </c>
      <c r="D12" s="2" t="s">
        <v>0</v>
      </c>
      <c r="E12" s="15" t="s">
        <v>14</v>
      </c>
      <c r="F12" s="15" t="s">
        <v>15</v>
      </c>
      <c r="G12" s="2" t="s">
        <v>78</v>
      </c>
      <c r="H12" s="2" t="s">
        <v>335</v>
      </c>
      <c r="I12" s="15" t="s">
        <v>16</v>
      </c>
      <c r="J12" s="2" t="s">
        <v>336</v>
      </c>
      <c r="K12" s="2" t="s">
        <v>327</v>
      </c>
      <c r="L12" s="15" t="s">
        <v>18</v>
      </c>
      <c r="M12" s="2" t="s">
        <v>337</v>
      </c>
      <c r="N12" s="2" t="s">
        <v>328</v>
      </c>
      <c r="O12" s="15" t="s">
        <v>20</v>
      </c>
      <c r="P12" s="2" t="s">
        <v>338</v>
      </c>
      <c r="Q12" s="2" t="s">
        <v>329</v>
      </c>
      <c r="R12" s="15" t="s">
        <v>22</v>
      </c>
      <c r="S12" s="2" t="s">
        <v>339</v>
      </c>
      <c r="T12" s="2" t="s">
        <v>330</v>
      </c>
      <c r="U12" s="15" t="s">
        <v>24</v>
      </c>
      <c r="V12" s="2" t="s">
        <v>339</v>
      </c>
      <c r="W12" s="2" t="s">
        <v>331</v>
      </c>
      <c r="X12" s="15" t="s">
        <v>26</v>
      </c>
      <c r="Y12" s="2" t="s">
        <v>340</v>
      </c>
      <c r="Z12" s="2" t="s">
        <v>332</v>
      </c>
      <c r="AA12" s="15" t="s">
        <v>28</v>
      </c>
      <c r="AB12" s="2" t="s">
        <v>341</v>
      </c>
      <c r="AC12" s="2" t="s">
        <v>333</v>
      </c>
      <c r="AD12" s="2" t="s">
        <v>334</v>
      </c>
      <c r="AE12" s="2" t="s">
        <v>1</v>
      </c>
      <c r="AF12" s="2" t="s">
        <v>2</v>
      </c>
    </row>
    <row r="13" spans="1:32" ht="67.5" x14ac:dyDescent="0.25">
      <c r="A13" s="19" t="s">
        <v>82</v>
      </c>
      <c r="B13" s="19" t="s">
        <v>139</v>
      </c>
      <c r="C13" s="24">
        <f>F13+I13+L13+O13+R13+U13+X13+AA13</f>
        <v>40.9</v>
      </c>
      <c r="D13" s="3" t="s">
        <v>85</v>
      </c>
      <c r="E13" s="7">
        <v>20</v>
      </c>
      <c r="F13" s="17">
        <f>E13*15%</f>
        <v>3</v>
      </c>
      <c r="G13" s="6">
        <v>1</v>
      </c>
      <c r="H13" s="28">
        <f>G13/8</f>
        <v>0.125</v>
      </c>
      <c r="I13" s="23">
        <v>3</v>
      </c>
      <c r="J13" s="6">
        <v>1</v>
      </c>
      <c r="K13" s="28">
        <f>J13/8</f>
        <v>0.125</v>
      </c>
      <c r="L13" s="23">
        <v>4</v>
      </c>
      <c r="M13" s="6">
        <v>1</v>
      </c>
      <c r="N13" s="53">
        <f>M13/8</f>
        <v>0.125</v>
      </c>
      <c r="O13" s="23">
        <v>5</v>
      </c>
      <c r="P13" s="6">
        <v>0</v>
      </c>
      <c r="Q13" s="28"/>
      <c r="R13" s="23">
        <v>5</v>
      </c>
      <c r="S13" s="6">
        <v>0</v>
      </c>
      <c r="T13" s="28"/>
      <c r="U13" s="23">
        <v>6</v>
      </c>
      <c r="V13" s="6">
        <v>0</v>
      </c>
      <c r="W13" s="28"/>
      <c r="X13" s="23">
        <f>(E13+F13+I13+L13+O13+R13+U13)*15%</f>
        <v>6.8999999999999995</v>
      </c>
      <c r="Y13" s="6">
        <v>0</v>
      </c>
      <c r="Z13" s="28"/>
      <c r="AA13" s="23">
        <v>8</v>
      </c>
      <c r="AB13" s="6">
        <v>0</v>
      </c>
      <c r="AC13" s="28"/>
      <c r="AD13" s="6">
        <f>AVERAGE(G13,J13,M13,P13,S13,V13,Y13,AB13)</f>
        <v>0.375</v>
      </c>
      <c r="AE13" s="13" t="s">
        <v>87</v>
      </c>
      <c r="AF13" s="7"/>
    </row>
    <row r="14" spans="1:32" x14ac:dyDescent="0.25">
      <c r="A14" s="80" t="s">
        <v>83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spans="1:32" ht="54.75" customHeight="1" x14ac:dyDescent="0.25">
      <c r="A15" s="2" t="s">
        <v>53</v>
      </c>
      <c r="B15" s="2" t="s">
        <v>123</v>
      </c>
      <c r="C15" s="2" t="s">
        <v>54</v>
      </c>
      <c r="D15" s="2" t="s">
        <v>0</v>
      </c>
      <c r="E15" s="15" t="s">
        <v>14</v>
      </c>
      <c r="F15" s="15" t="s">
        <v>15</v>
      </c>
      <c r="G15" s="2" t="s">
        <v>78</v>
      </c>
      <c r="H15" s="2" t="s">
        <v>335</v>
      </c>
      <c r="I15" s="15" t="s">
        <v>16</v>
      </c>
      <c r="J15" s="2" t="s">
        <v>336</v>
      </c>
      <c r="K15" s="2" t="s">
        <v>327</v>
      </c>
      <c r="L15" s="15" t="s">
        <v>18</v>
      </c>
      <c r="M15" s="2" t="s">
        <v>337</v>
      </c>
      <c r="N15" s="2" t="s">
        <v>328</v>
      </c>
      <c r="O15" s="15" t="s">
        <v>20</v>
      </c>
      <c r="P15" s="2" t="s">
        <v>338</v>
      </c>
      <c r="Q15" s="2" t="s">
        <v>329</v>
      </c>
      <c r="R15" s="15" t="s">
        <v>22</v>
      </c>
      <c r="S15" s="2" t="s">
        <v>339</v>
      </c>
      <c r="T15" s="2" t="s">
        <v>330</v>
      </c>
      <c r="U15" s="15" t="s">
        <v>24</v>
      </c>
      <c r="V15" s="2" t="s">
        <v>339</v>
      </c>
      <c r="W15" s="2" t="s">
        <v>331</v>
      </c>
      <c r="X15" s="15" t="s">
        <v>26</v>
      </c>
      <c r="Y15" s="2" t="s">
        <v>340</v>
      </c>
      <c r="Z15" s="2" t="s">
        <v>332</v>
      </c>
      <c r="AA15" s="15" t="s">
        <v>28</v>
      </c>
      <c r="AB15" s="2" t="s">
        <v>341</v>
      </c>
      <c r="AC15" s="2" t="s">
        <v>333</v>
      </c>
      <c r="AD15" s="2" t="s">
        <v>334</v>
      </c>
      <c r="AE15" s="2" t="s">
        <v>1</v>
      </c>
      <c r="AF15" s="2" t="s">
        <v>2</v>
      </c>
    </row>
    <row r="16" spans="1:32" ht="54" x14ac:dyDescent="0.25">
      <c r="A16" s="19" t="s">
        <v>84</v>
      </c>
      <c r="B16" s="19" t="s">
        <v>140</v>
      </c>
      <c r="C16" s="3">
        <v>32</v>
      </c>
      <c r="D16" s="3" t="s">
        <v>86</v>
      </c>
      <c r="E16" s="7">
        <v>10</v>
      </c>
      <c r="F16" s="17">
        <v>5</v>
      </c>
      <c r="G16" s="6">
        <v>1</v>
      </c>
      <c r="H16" s="28">
        <f>G16/8</f>
        <v>0.125</v>
      </c>
      <c r="I16" s="17">
        <v>5</v>
      </c>
      <c r="J16" s="6">
        <v>1</v>
      </c>
      <c r="K16" s="28">
        <f>J16/8</f>
        <v>0.125</v>
      </c>
      <c r="L16" s="17">
        <v>0</v>
      </c>
      <c r="M16" s="6">
        <v>1</v>
      </c>
      <c r="N16" s="53">
        <f>M16/8</f>
        <v>0.125</v>
      </c>
      <c r="O16" s="17"/>
      <c r="P16" s="6">
        <v>0</v>
      </c>
      <c r="Q16" s="28"/>
      <c r="R16" s="17"/>
      <c r="S16" s="6">
        <v>0</v>
      </c>
      <c r="T16" s="28"/>
      <c r="U16" s="17"/>
      <c r="V16" s="6">
        <v>0</v>
      </c>
      <c r="W16" s="28"/>
      <c r="X16" s="17"/>
      <c r="Y16" s="6">
        <v>0</v>
      </c>
      <c r="Z16" s="28"/>
      <c r="AA16" s="17"/>
      <c r="AB16" s="6">
        <v>0</v>
      </c>
      <c r="AC16" s="28"/>
      <c r="AD16" s="6">
        <f>AVERAGE(G16,J16,M16,P16,S16,V16,Y16,AB16)</f>
        <v>0.375</v>
      </c>
      <c r="AE16" s="21" t="s">
        <v>87</v>
      </c>
      <c r="AF16" s="7"/>
    </row>
    <row r="17" spans="1:32" x14ac:dyDescent="0.25">
      <c r="A17" s="80" t="s">
        <v>88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spans="1:32" ht="60" customHeight="1" x14ac:dyDescent="0.25">
      <c r="A18" s="2" t="s">
        <v>53</v>
      </c>
      <c r="B18" s="2" t="s">
        <v>123</v>
      </c>
      <c r="C18" s="2" t="s">
        <v>54</v>
      </c>
      <c r="D18" s="2" t="s">
        <v>0</v>
      </c>
      <c r="E18" s="15" t="s">
        <v>14</v>
      </c>
      <c r="F18" s="15" t="s">
        <v>15</v>
      </c>
      <c r="G18" s="2" t="s">
        <v>78</v>
      </c>
      <c r="H18" s="2" t="s">
        <v>335</v>
      </c>
      <c r="I18" s="15" t="s">
        <v>16</v>
      </c>
      <c r="J18" s="2" t="s">
        <v>336</v>
      </c>
      <c r="K18" s="2" t="s">
        <v>327</v>
      </c>
      <c r="L18" s="15" t="s">
        <v>18</v>
      </c>
      <c r="M18" s="2" t="s">
        <v>337</v>
      </c>
      <c r="N18" s="2" t="s">
        <v>328</v>
      </c>
      <c r="O18" s="15" t="s">
        <v>20</v>
      </c>
      <c r="P18" s="2" t="s">
        <v>338</v>
      </c>
      <c r="Q18" s="2" t="s">
        <v>329</v>
      </c>
      <c r="R18" s="15" t="s">
        <v>22</v>
      </c>
      <c r="S18" s="2" t="s">
        <v>339</v>
      </c>
      <c r="T18" s="2" t="s">
        <v>330</v>
      </c>
      <c r="U18" s="15" t="s">
        <v>24</v>
      </c>
      <c r="V18" s="2" t="s">
        <v>339</v>
      </c>
      <c r="W18" s="2" t="s">
        <v>331</v>
      </c>
      <c r="X18" s="15" t="s">
        <v>26</v>
      </c>
      <c r="Y18" s="2" t="s">
        <v>340</v>
      </c>
      <c r="Z18" s="2" t="s">
        <v>332</v>
      </c>
      <c r="AA18" s="15" t="s">
        <v>28</v>
      </c>
      <c r="AB18" s="2" t="s">
        <v>341</v>
      </c>
      <c r="AC18" s="2" t="s">
        <v>333</v>
      </c>
      <c r="AD18" s="2" t="s">
        <v>334</v>
      </c>
      <c r="AE18" s="2" t="s">
        <v>1</v>
      </c>
      <c r="AF18" s="2" t="s">
        <v>2</v>
      </c>
    </row>
    <row r="19" spans="1:32" ht="67.5" x14ac:dyDescent="0.25">
      <c r="A19" s="19" t="s">
        <v>89</v>
      </c>
      <c r="B19" s="19" t="s">
        <v>141</v>
      </c>
      <c r="C19" s="3">
        <v>10</v>
      </c>
      <c r="D19" s="3" t="s">
        <v>90</v>
      </c>
      <c r="E19" s="7">
        <v>2</v>
      </c>
      <c r="F19" s="17">
        <v>2</v>
      </c>
      <c r="G19" s="6">
        <v>1</v>
      </c>
      <c r="H19" s="28">
        <f>G19/8</f>
        <v>0.125</v>
      </c>
      <c r="I19" s="17">
        <v>1</v>
      </c>
      <c r="J19" s="6">
        <v>1</v>
      </c>
      <c r="K19" s="28">
        <f>J19/8</f>
        <v>0.125</v>
      </c>
      <c r="L19" s="17">
        <v>4</v>
      </c>
      <c r="M19" s="6">
        <v>1</v>
      </c>
      <c r="N19" s="53">
        <f>M19/8</f>
        <v>0.125</v>
      </c>
      <c r="O19" s="17"/>
      <c r="P19" s="6">
        <v>0</v>
      </c>
      <c r="Q19" s="28"/>
      <c r="R19" s="17"/>
      <c r="S19" s="6">
        <v>0</v>
      </c>
      <c r="T19" s="28"/>
      <c r="U19" s="17"/>
      <c r="V19" s="6">
        <v>0</v>
      </c>
      <c r="W19" s="28"/>
      <c r="X19" s="17"/>
      <c r="Y19" s="6">
        <v>0</v>
      </c>
      <c r="Z19" s="28"/>
      <c r="AA19" s="17"/>
      <c r="AB19" s="6">
        <v>0</v>
      </c>
      <c r="AC19" s="28"/>
      <c r="AD19" s="6">
        <f>AVERAGE(G19,J19,M19,P19,S19,V19,Y19,AB19)</f>
        <v>0.375</v>
      </c>
      <c r="AE19" s="21" t="s">
        <v>87</v>
      </c>
      <c r="AF19" s="7"/>
    </row>
    <row r="20" spans="1:32" ht="33" customHeight="1" x14ac:dyDescent="0.25">
      <c r="A20" s="87" t="s">
        <v>310</v>
      </c>
      <c r="B20" s="87"/>
      <c r="C20" s="87"/>
      <c r="D20" s="87"/>
      <c r="E20" s="87"/>
      <c r="F20" s="87"/>
      <c r="G20" s="6">
        <f>AVERAGE(G19,G16,G13)</f>
        <v>1</v>
      </c>
      <c r="H20" s="28">
        <f>AVERAGE(H19,H16,H13)</f>
        <v>0.125</v>
      </c>
      <c r="I20" s="74">
        <f>AVERAGE(J19,J16,J13)</f>
        <v>1</v>
      </c>
      <c r="J20" s="75"/>
      <c r="K20" s="28">
        <f>AVERAGE(K19,K16,K13)</f>
        <v>0.125</v>
      </c>
      <c r="L20" s="84">
        <f>AVERAGE(M19,M16,M13)</f>
        <v>1</v>
      </c>
      <c r="M20" s="84"/>
      <c r="N20" s="53">
        <f>AVERAGE(N19,N16,N13)</f>
        <v>0.125</v>
      </c>
      <c r="O20" s="84">
        <f>AVERAGE(P19,P16,P13)</f>
        <v>0</v>
      </c>
      <c r="P20" s="84"/>
      <c r="Q20" s="28"/>
      <c r="R20" s="84">
        <f>AVERAGE(S19,S16,S13)</f>
        <v>0</v>
      </c>
      <c r="S20" s="84"/>
      <c r="T20" s="28"/>
      <c r="U20" s="84">
        <f>AVERAGE(V19,V16,V13)</f>
        <v>0</v>
      </c>
      <c r="V20" s="84"/>
      <c r="W20" s="28"/>
      <c r="X20" s="84">
        <f>AVERAGE(Y19,Y16,Y13)</f>
        <v>0</v>
      </c>
      <c r="Y20" s="84"/>
      <c r="Z20" s="28"/>
      <c r="AA20" s="84">
        <f>AVERAGE(AB19,AB16,AB13)</f>
        <v>0</v>
      </c>
      <c r="AB20" s="84"/>
      <c r="AC20" s="28"/>
      <c r="AD20" s="6">
        <f>AVERAGE(AD19,AD16,AD13)</f>
        <v>0.375</v>
      </c>
    </row>
    <row r="21" spans="1:32" x14ac:dyDescent="0.25">
      <c r="G21" s="45"/>
      <c r="H21" s="45"/>
    </row>
  </sheetData>
  <mergeCells count="20">
    <mergeCell ref="A1:B6"/>
    <mergeCell ref="C1:AF2"/>
    <mergeCell ref="C3:AF3"/>
    <mergeCell ref="C4:AF4"/>
    <mergeCell ref="C5:AF5"/>
    <mergeCell ref="C6:AF6"/>
    <mergeCell ref="L20:M20"/>
    <mergeCell ref="I20:J20"/>
    <mergeCell ref="A20:F20"/>
    <mergeCell ref="AA20:AB20"/>
    <mergeCell ref="X20:Y20"/>
    <mergeCell ref="U20:V20"/>
    <mergeCell ref="R20:S20"/>
    <mergeCell ref="O20:P20"/>
    <mergeCell ref="A14:AF14"/>
    <mergeCell ref="A17:AF17"/>
    <mergeCell ref="A8:AF8"/>
    <mergeCell ref="A10:AF10"/>
    <mergeCell ref="A9:AF9"/>
    <mergeCell ref="A11:AF11"/>
  </mergeCells>
  <conditionalFormatting sqref="AD19 L20 I20">
    <cfRule type="cellIs" dxfId="559" priority="13" operator="between">
      <formula>0.9</formula>
      <formula>1</formula>
    </cfRule>
    <cfRule type="cellIs" dxfId="558" priority="14" operator="between">
      <formula>0.7</formula>
      <formula>0.89</formula>
    </cfRule>
    <cfRule type="cellIs" dxfId="557" priority="15" operator="between">
      <formula>0.6</formula>
      <formula>0.69</formula>
    </cfRule>
    <cfRule type="cellIs" dxfId="556" priority="16" operator="between">
      <formula>0.01</formula>
      <formula>0.59</formula>
    </cfRule>
  </conditionalFormatting>
  <conditionalFormatting sqref="V13:W13">
    <cfRule type="cellIs" dxfId="555" priority="29" operator="between">
      <formula>0.9</formula>
      <formula>1</formula>
    </cfRule>
    <cfRule type="cellIs" dxfId="554" priority="30" operator="between">
      <formula>0.7</formula>
      <formula>0.89</formula>
    </cfRule>
    <cfRule type="cellIs" dxfId="553" priority="31" operator="between">
      <formula>0.6</formula>
      <formula>0.69</formula>
    </cfRule>
    <cfRule type="cellIs" dxfId="552" priority="32" operator="between">
      <formula>0.01</formula>
      <formula>0.59</formula>
    </cfRule>
  </conditionalFormatting>
  <conditionalFormatting sqref="Y13:Z13">
    <cfRule type="cellIs" dxfId="551" priority="25" operator="between">
      <formula>0.9</formula>
      <formula>1</formula>
    </cfRule>
    <cfRule type="cellIs" dxfId="550" priority="26" operator="between">
      <formula>0.7</formula>
      <formula>0.89</formula>
    </cfRule>
    <cfRule type="cellIs" dxfId="549" priority="27" operator="between">
      <formula>0.6</formula>
      <formula>0.69</formula>
    </cfRule>
    <cfRule type="cellIs" dxfId="548" priority="28" operator="between">
      <formula>0.01</formula>
      <formula>0.59</formula>
    </cfRule>
  </conditionalFormatting>
  <conditionalFormatting sqref="AB13:AC13">
    <cfRule type="cellIs" dxfId="547" priority="21" operator="between">
      <formula>0.9</formula>
      <formula>1</formula>
    </cfRule>
    <cfRule type="cellIs" dxfId="546" priority="22" operator="between">
      <formula>0.7</formula>
      <formula>0.89</formula>
    </cfRule>
    <cfRule type="cellIs" dxfId="545" priority="23" operator="between">
      <formula>0.6</formula>
      <formula>0.69</formula>
    </cfRule>
    <cfRule type="cellIs" dxfId="544" priority="24" operator="between">
      <formula>0.01</formula>
      <formula>0.59</formula>
    </cfRule>
  </conditionalFormatting>
  <conditionalFormatting sqref="AD13">
    <cfRule type="cellIs" dxfId="543" priority="17" operator="between">
      <formula>0.9</formula>
      <formula>1</formula>
    </cfRule>
    <cfRule type="cellIs" dxfId="542" priority="18" operator="between">
      <formula>0.7</formula>
      <formula>0.89</formula>
    </cfRule>
    <cfRule type="cellIs" dxfId="541" priority="19" operator="between">
      <formula>0.6</formula>
      <formula>0.69</formula>
    </cfRule>
    <cfRule type="cellIs" dxfId="540" priority="20" operator="between">
      <formula>0.01</formula>
      <formula>0.59</formula>
    </cfRule>
  </conditionalFormatting>
  <conditionalFormatting sqref="G16">
    <cfRule type="cellIs" dxfId="539" priority="65" operator="between">
      <formula>0.9</formula>
      <formula>1</formula>
    </cfRule>
    <cfRule type="cellIs" dxfId="538" priority="66" operator="between">
      <formula>0.7</formula>
      <formula>0.89</formula>
    </cfRule>
    <cfRule type="cellIs" dxfId="537" priority="67" operator="between">
      <formula>0.6</formula>
      <formula>0.69</formula>
    </cfRule>
    <cfRule type="cellIs" dxfId="536" priority="68" operator="between">
      <formula>0.01</formula>
      <formula>0.59</formula>
    </cfRule>
  </conditionalFormatting>
  <conditionalFormatting sqref="AB16:AD16 Y16:Z16 V16:W16 S16:T16 P16:Q16 M16 J16">
    <cfRule type="cellIs" dxfId="535" priority="61" operator="between">
      <formula>0.9</formula>
      <formula>1</formula>
    </cfRule>
    <cfRule type="cellIs" dxfId="534" priority="62" operator="between">
      <formula>0.7</formula>
      <formula>0.89</formula>
    </cfRule>
    <cfRule type="cellIs" dxfId="533" priority="63" operator="between">
      <formula>0.6</formula>
      <formula>0.69</formula>
    </cfRule>
    <cfRule type="cellIs" dxfId="532" priority="64" operator="between">
      <formula>0.01</formula>
      <formula>0.59</formula>
    </cfRule>
  </conditionalFormatting>
  <conditionalFormatting sqref="G19">
    <cfRule type="cellIs" dxfId="531" priority="57" operator="between">
      <formula>0.9</formula>
      <formula>1</formula>
    </cfRule>
    <cfRule type="cellIs" dxfId="530" priority="58" operator="between">
      <formula>0.7</formula>
      <formula>0.89</formula>
    </cfRule>
    <cfRule type="cellIs" dxfId="529" priority="59" operator="between">
      <formula>0.6</formula>
      <formula>0.69</formula>
    </cfRule>
    <cfRule type="cellIs" dxfId="528" priority="60" operator="between">
      <formula>0.01</formula>
      <formula>0.59</formula>
    </cfRule>
  </conditionalFormatting>
  <conditionalFormatting sqref="AB19:AC19 Y19:Z19 V19:W19 S19:T19 P19:Q19 M19 J19">
    <cfRule type="cellIs" dxfId="527" priority="53" operator="between">
      <formula>0.9</formula>
      <formula>1</formula>
    </cfRule>
    <cfRule type="cellIs" dxfId="526" priority="54" operator="between">
      <formula>0.7</formula>
      <formula>0.89</formula>
    </cfRule>
    <cfRule type="cellIs" dxfId="525" priority="55" operator="between">
      <formula>0.6</formula>
      <formula>0.69</formula>
    </cfRule>
    <cfRule type="cellIs" dxfId="524" priority="56" operator="between">
      <formula>0.01</formula>
      <formula>0.59</formula>
    </cfRule>
  </conditionalFormatting>
  <conditionalFormatting sqref="G13">
    <cfRule type="cellIs" dxfId="523" priority="49" operator="between">
      <formula>0.9</formula>
      <formula>1</formula>
    </cfRule>
    <cfRule type="cellIs" dxfId="522" priority="50" operator="between">
      <formula>0.7</formula>
      <formula>0.89</formula>
    </cfRule>
    <cfRule type="cellIs" dxfId="521" priority="51" operator="between">
      <formula>0.6</formula>
      <formula>0.69</formula>
    </cfRule>
    <cfRule type="cellIs" dxfId="520" priority="52" operator="between">
      <formula>0.01</formula>
      <formula>0.59</formula>
    </cfRule>
  </conditionalFormatting>
  <conditionalFormatting sqref="J13">
    <cfRule type="cellIs" dxfId="519" priority="45" operator="between">
      <formula>0.9</formula>
      <formula>1</formula>
    </cfRule>
    <cfRule type="cellIs" dxfId="518" priority="46" operator="between">
      <formula>0.7</formula>
      <formula>0.89</formula>
    </cfRule>
    <cfRule type="cellIs" dxfId="517" priority="47" operator="between">
      <formula>0.6</formula>
      <formula>0.69</formula>
    </cfRule>
    <cfRule type="cellIs" dxfId="516" priority="48" operator="between">
      <formula>0.01</formula>
      <formula>0.59</formula>
    </cfRule>
  </conditionalFormatting>
  <conditionalFormatting sqref="M13">
    <cfRule type="cellIs" dxfId="515" priority="41" operator="between">
      <formula>0.9</formula>
      <formula>1</formula>
    </cfRule>
    <cfRule type="cellIs" dxfId="514" priority="42" operator="between">
      <formula>0.7</formula>
      <formula>0.89</formula>
    </cfRule>
    <cfRule type="cellIs" dxfId="513" priority="43" operator="between">
      <formula>0.6</formula>
      <formula>0.69</formula>
    </cfRule>
    <cfRule type="cellIs" dxfId="512" priority="44" operator="between">
      <formula>0.01</formula>
      <formula>0.59</formula>
    </cfRule>
  </conditionalFormatting>
  <conditionalFormatting sqref="P13:Q13">
    <cfRule type="cellIs" dxfId="511" priority="37" operator="between">
      <formula>0.9</formula>
      <formula>1</formula>
    </cfRule>
    <cfRule type="cellIs" dxfId="510" priority="38" operator="between">
      <formula>0.7</formula>
      <formula>0.89</formula>
    </cfRule>
    <cfRule type="cellIs" dxfId="509" priority="39" operator="between">
      <formula>0.6</formula>
      <formula>0.69</formula>
    </cfRule>
    <cfRule type="cellIs" dxfId="508" priority="40" operator="between">
      <formula>0.01</formula>
      <formula>0.59</formula>
    </cfRule>
  </conditionalFormatting>
  <conditionalFormatting sqref="S13:T13">
    <cfRule type="cellIs" dxfId="507" priority="33" operator="between">
      <formula>0.9</formula>
      <formula>1</formula>
    </cfRule>
    <cfRule type="cellIs" dxfId="506" priority="34" operator="between">
      <formula>0.7</formula>
      <formula>0.89</formula>
    </cfRule>
    <cfRule type="cellIs" dxfId="505" priority="35" operator="between">
      <formula>0.6</formula>
      <formula>0.69</formula>
    </cfRule>
    <cfRule type="cellIs" dxfId="504" priority="36" operator="between">
      <formula>0.01</formula>
      <formula>0.59</formula>
    </cfRule>
  </conditionalFormatting>
  <conditionalFormatting sqref="G20">
    <cfRule type="cellIs" dxfId="503" priority="9" operator="between">
      <formula>0.9</formula>
      <formula>1</formula>
    </cfRule>
    <cfRule type="cellIs" dxfId="502" priority="10" operator="between">
      <formula>0.7</formula>
      <formula>0.89</formula>
    </cfRule>
    <cfRule type="cellIs" dxfId="501" priority="11" operator="between">
      <formula>0.6</formula>
      <formula>0.69</formula>
    </cfRule>
    <cfRule type="cellIs" dxfId="500" priority="12" operator="between">
      <formula>0.01</formula>
      <formula>0.59</formula>
    </cfRule>
  </conditionalFormatting>
  <conditionalFormatting sqref="O20 R20 U20 X20 AA20">
    <cfRule type="cellIs" dxfId="499" priority="5" operator="between">
      <formula>0.9</formula>
      <formula>1</formula>
    </cfRule>
    <cfRule type="cellIs" dxfId="498" priority="6" operator="between">
      <formula>0.7</formula>
      <formula>0.89</formula>
    </cfRule>
    <cfRule type="cellIs" dxfId="497" priority="7" operator="between">
      <formula>0.6</formula>
      <formula>0.69</formula>
    </cfRule>
    <cfRule type="cellIs" dxfId="496" priority="8" operator="between">
      <formula>0.01</formula>
      <formula>0.59</formula>
    </cfRule>
  </conditionalFormatting>
  <conditionalFormatting sqref="AD20">
    <cfRule type="cellIs" dxfId="495" priority="1" operator="between">
      <formula>0.9</formula>
      <formula>1</formula>
    </cfRule>
    <cfRule type="cellIs" dxfId="494" priority="2" operator="between">
      <formula>0.7</formula>
      <formula>0.89</formula>
    </cfRule>
    <cfRule type="cellIs" dxfId="493" priority="3" operator="between">
      <formula>0.6</formula>
      <formula>0.69</formula>
    </cfRule>
    <cfRule type="cellIs" dxfId="492" priority="4" operator="between">
      <formula>0.01</formula>
      <formula>0.59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125" scale="9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6"/>
  <sheetViews>
    <sheetView topLeftCell="A22" zoomScale="130" zoomScaleNormal="130" workbookViewId="0">
      <selection sqref="A1:B6"/>
    </sheetView>
  </sheetViews>
  <sheetFormatPr baseColWidth="10" defaultColWidth="11.42578125" defaultRowHeight="13.5" x14ac:dyDescent="0.25"/>
  <cols>
    <col min="1" max="2" width="26.5703125" style="1" customWidth="1"/>
    <col min="3" max="3" width="10.28515625" style="1" customWidth="1"/>
    <col min="4" max="4" width="14" style="16" customWidth="1"/>
    <col min="5" max="5" width="8.42578125" style="14" customWidth="1"/>
    <col min="6" max="6" width="7" style="14" customWidth="1"/>
    <col min="7" max="7" width="13.7109375" style="1" customWidth="1"/>
    <col min="8" max="8" width="12.140625" style="1" customWidth="1"/>
    <col min="9" max="9" width="6.5703125" style="14" customWidth="1"/>
    <col min="10" max="10" width="14.28515625" style="1" customWidth="1"/>
    <col min="11" max="11" width="12.140625" style="1" customWidth="1"/>
    <col min="12" max="12" width="6.5703125" style="14" customWidth="1"/>
    <col min="13" max="13" width="13.85546875" style="1" customWidth="1"/>
    <col min="14" max="14" width="12.140625" style="1" customWidth="1"/>
    <col min="15" max="15" width="6.5703125" style="14" customWidth="1"/>
    <col min="16" max="16" width="14" style="1" customWidth="1"/>
    <col min="17" max="17" width="12.140625" style="1" customWidth="1"/>
    <col min="18" max="18" width="6.5703125" style="14" customWidth="1"/>
    <col min="19" max="19" width="14.140625" style="1" customWidth="1"/>
    <col min="20" max="20" width="12.140625" style="1" customWidth="1"/>
    <col min="21" max="21" width="6.5703125" style="14" customWidth="1"/>
    <col min="22" max="22" width="14" style="1" customWidth="1"/>
    <col min="23" max="23" width="12.140625" style="1" customWidth="1"/>
    <col min="24" max="24" width="6.5703125" style="14" customWidth="1"/>
    <col min="25" max="25" width="13.85546875" style="1" customWidth="1"/>
    <col min="26" max="26" width="12.140625" style="1" customWidth="1"/>
    <col min="27" max="27" width="6.5703125" style="14" customWidth="1"/>
    <col min="28" max="28" width="13.28515625" style="1" customWidth="1"/>
    <col min="29" max="29" width="12.140625" style="1" customWidth="1"/>
    <col min="30" max="30" width="16" style="1" customWidth="1"/>
    <col min="31" max="31" width="29.5703125" style="1" bestFit="1" customWidth="1"/>
    <col min="32" max="32" width="24.42578125" style="1" customWidth="1"/>
    <col min="33" max="33" width="11.42578125" style="1"/>
    <col min="34" max="35" width="12.42578125" style="1" bestFit="1" customWidth="1"/>
    <col min="36" max="16384" width="11.42578125" style="1"/>
  </cols>
  <sheetData>
    <row r="1" spans="1:32" ht="17.25" customHeight="1" x14ac:dyDescent="0.25">
      <c r="A1" s="76"/>
      <c r="B1" s="76"/>
      <c r="C1" s="64" t="s">
        <v>359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6"/>
    </row>
    <row r="2" spans="1:32" ht="17.25" customHeight="1" x14ac:dyDescent="0.25">
      <c r="A2" s="76"/>
      <c r="B2" s="76"/>
      <c r="C2" s="67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9"/>
    </row>
    <row r="3" spans="1:32" ht="17.25" customHeight="1" x14ac:dyDescent="0.25">
      <c r="A3" s="76"/>
      <c r="B3" s="76"/>
      <c r="C3" s="61" t="s">
        <v>312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3"/>
    </row>
    <row r="4" spans="1:32" ht="17.25" customHeight="1" x14ac:dyDescent="0.25">
      <c r="A4" s="76"/>
      <c r="B4" s="76"/>
      <c r="C4" s="61" t="s">
        <v>315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3"/>
    </row>
    <row r="5" spans="1:32" ht="17.25" customHeight="1" x14ac:dyDescent="0.25">
      <c r="A5" s="76"/>
      <c r="B5" s="76"/>
      <c r="C5" s="61" t="s">
        <v>313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3"/>
    </row>
    <row r="6" spans="1:32" ht="17.25" customHeight="1" x14ac:dyDescent="0.25">
      <c r="A6" s="76"/>
      <c r="B6" s="76"/>
      <c r="C6" s="61" t="s">
        <v>314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</row>
    <row r="8" spans="1:32" x14ac:dyDescent="0.25">
      <c r="A8" s="58" t="s">
        <v>91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60"/>
    </row>
    <row r="9" spans="1:32" ht="28.15" customHeight="1" x14ac:dyDescent="0.25">
      <c r="A9" s="91" t="s">
        <v>357</v>
      </c>
      <c r="B9" s="9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</row>
    <row r="10" spans="1:32" x14ac:dyDescent="0.25">
      <c r="A10" s="77" t="s">
        <v>92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9"/>
    </row>
    <row r="11" spans="1:32" x14ac:dyDescent="0.25">
      <c r="A11" s="80" t="s">
        <v>93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spans="1:32" ht="38.25" x14ac:dyDescent="0.25">
      <c r="A12" s="2" t="s">
        <v>53</v>
      </c>
      <c r="B12" s="2" t="s">
        <v>123</v>
      </c>
      <c r="C12" s="2" t="s">
        <v>54</v>
      </c>
      <c r="D12" s="2" t="s">
        <v>0</v>
      </c>
      <c r="E12" s="15" t="s">
        <v>14</v>
      </c>
      <c r="F12" s="15" t="s">
        <v>15</v>
      </c>
      <c r="G12" s="2" t="s">
        <v>78</v>
      </c>
      <c r="H12" s="2" t="s">
        <v>335</v>
      </c>
      <c r="I12" s="15" t="s">
        <v>16</v>
      </c>
      <c r="J12" s="2" t="s">
        <v>336</v>
      </c>
      <c r="K12" s="2" t="s">
        <v>327</v>
      </c>
      <c r="L12" s="15" t="s">
        <v>18</v>
      </c>
      <c r="M12" s="2" t="s">
        <v>337</v>
      </c>
      <c r="N12" s="2" t="s">
        <v>328</v>
      </c>
      <c r="O12" s="15" t="s">
        <v>20</v>
      </c>
      <c r="P12" s="2" t="s">
        <v>338</v>
      </c>
      <c r="Q12" s="2" t="s">
        <v>329</v>
      </c>
      <c r="R12" s="15" t="s">
        <v>22</v>
      </c>
      <c r="S12" s="2" t="s">
        <v>339</v>
      </c>
      <c r="T12" s="2" t="s">
        <v>330</v>
      </c>
      <c r="U12" s="15" t="s">
        <v>24</v>
      </c>
      <c r="V12" s="2" t="s">
        <v>339</v>
      </c>
      <c r="W12" s="2" t="s">
        <v>331</v>
      </c>
      <c r="X12" s="15" t="s">
        <v>26</v>
      </c>
      <c r="Y12" s="2" t="s">
        <v>340</v>
      </c>
      <c r="Z12" s="2" t="s">
        <v>332</v>
      </c>
      <c r="AA12" s="15" t="s">
        <v>28</v>
      </c>
      <c r="AB12" s="2" t="s">
        <v>341</v>
      </c>
      <c r="AC12" s="2" t="s">
        <v>333</v>
      </c>
      <c r="AD12" s="2" t="s">
        <v>334</v>
      </c>
      <c r="AE12" s="2" t="s">
        <v>1</v>
      </c>
      <c r="AF12" s="2" t="s">
        <v>2</v>
      </c>
    </row>
    <row r="13" spans="1:32" ht="54" x14ac:dyDescent="0.25">
      <c r="A13" s="19" t="s">
        <v>94</v>
      </c>
      <c r="B13" s="19" t="s">
        <v>142</v>
      </c>
      <c r="C13" s="24">
        <v>32</v>
      </c>
      <c r="D13" s="3" t="s">
        <v>98</v>
      </c>
      <c r="E13" s="7">
        <v>1</v>
      </c>
      <c r="F13" s="17">
        <v>5</v>
      </c>
      <c r="G13" s="6">
        <v>1</v>
      </c>
      <c r="H13" s="28">
        <f>G13/8</f>
        <v>0.125</v>
      </c>
      <c r="I13" s="17">
        <v>4</v>
      </c>
      <c r="J13" s="6">
        <v>1</v>
      </c>
      <c r="K13" s="28">
        <f>J13/8</f>
        <v>0.125</v>
      </c>
      <c r="L13" s="17">
        <v>3</v>
      </c>
      <c r="M13" s="6">
        <v>1</v>
      </c>
      <c r="N13" s="53">
        <f>M13/8</f>
        <v>0.125</v>
      </c>
      <c r="O13" s="17"/>
      <c r="P13" s="6">
        <v>0</v>
      </c>
      <c r="Q13" s="28"/>
      <c r="R13" s="17"/>
      <c r="S13" s="6">
        <v>0</v>
      </c>
      <c r="T13" s="28"/>
      <c r="U13" s="17"/>
      <c r="V13" s="6">
        <v>0</v>
      </c>
      <c r="W13" s="28"/>
      <c r="X13" s="17"/>
      <c r="Y13" s="6">
        <v>0</v>
      </c>
      <c r="Z13" s="28"/>
      <c r="AA13" s="17"/>
      <c r="AB13" s="6">
        <v>0</v>
      </c>
      <c r="AC13" s="28"/>
      <c r="AD13" s="6">
        <f>AVERAGE(G13,J13,M13,P13,S13,V13,Y13,AB13)</f>
        <v>0.375</v>
      </c>
      <c r="AE13" s="13" t="s">
        <v>102</v>
      </c>
      <c r="AF13" s="7"/>
    </row>
    <row r="14" spans="1:32" ht="40.5" x14ac:dyDescent="0.25">
      <c r="A14" s="19" t="s">
        <v>95</v>
      </c>
      <c r="B14" s="19" t="s">
        <v>143</v>
      </c>
      <c r="C14" s="24"/>
      <c r="D14" s="3" t="s">
        <v>99</v>
      </c>
      <c r="E14" s="7">
        <v>144</v>
      </c>
      <c r="F14" s="17">
        <v>15</v>
      </c>
      <c r="G14" s="6">
        <v>1</v>
      </c>
      <c r="H14" s="28">
        <f>G14/8</f>
        <v>0.125</v>
      </c>
      <c r="I14" s="17">
        <v>15</v>
      </c>
      <c r="J14" s="6">
        <v>1</v>
      </c>
      <c r="K14" s="28">
        <f>J14/8</f>
        <v>0.125</v>
      </c>
      <c r="L14" s="17">
        <v>18</v>
      </c>
      <c r="M14" s="6">
        <v>1</v>
      </c>
      <c r="N14" s="53">
        <f>M14/8</f>
        <v>0.125</v>
      </c>
      <c r="O14" s="17"/>
      <c r="P14" s="6">
        <v>0</v>
      </c>
      <c r="Q14" s="28"/>
      <c r="R14" s="17"/>
      <c r="S14" s="6">
        <v>0</v>
      </c>
      <c r="T14" s="28"/>
      <c r="U14" s="17"/>
      <c r="V14" s="6">
        <v>0</v>
      </c>
      <c r="W14" s="28"/>
      <c r="X14" s="17"/>
      <c r="Y14" s="6">
        <v>0</v>
      </c>
      <c r="Z14" s="28"/>
      <c r="AA14" s="17"/>
      <c r="AB14" s="6">
        <v>0</v>
      </c>
      <c r="AC14" s="28"/>
      <c r="AD14" s="6">
        <f>AVERAGE(G14,J14,M14,P14,S14,V14,Y14,AB14)</f>
        <v>0.375</v>
      </c>
      <c r="AE14" s="13" t="s">
        <v>102</v>
      </c>
      <c r="AF14" s="7"/>
    </row>
    <row r="15" spans="1:32" ht="54" x14ac:dyDescent="0.25">
      <c r="A15" s="19" t="s">
        <v>96</v>
      </c>
      <c r="B15" s="19" t="s">
        <v>144</v>
      </c>
      <c r="C15" s="24">
        <v>30</v>
      </c>
      <c r="D15" s="3" t="s">
        <v>100</v>
      </c>
      <c r="E15" s="7">
        <v>2</v>
      </c>
      <c r="F15" s="17">
        <v>5</v>
      </c>
      <c r="G15" s="6">
        <v>1</v>
      </c>
      <c r="H15" s="28">
        <f>G15/8</f>
        <v>0.125</v>
      </c>
      <c r="I15" s="17">
        <v>5</v>
      </c>
      <c r="J15" s="6">
        <v>1</v>
      </c>
      <c r="K15" s="28">
        <f>J15/8</f>
        <v>0.125</v>
      </c>
      <c r="L15" s="17">
        <v>4</v>
      </c>
      <c r="M15" s="6">
        <v>1</v>
      </c>
      <c r="N15" s="53">
        <f>M15/8</f>
        <v>0.125</v>
      </c>
      <c r="O15" s="17"/>
      <c r="P15" s="6">
        <v>0</v>
      </c>
      <c r="Q15" s="28"/>
      <c r="R15" s="17"/>
      <c r="S15" s="6">
        <v>0</v>
      </c>
      <c r="T15" s="28"/>
      <c r="U15" s="17"/>
      <c r="V15" s="6">
        <v>0</v>
      </c>
      <c r="W15" s="28"/>
      <c r="X15" s="17"/>
      <c r="Y15" s="6">
        <v>0</v>
      </c>
      <c r="Z15" s="28"/>
      <c r="AA15" s="17"/>
      <c r="AB15" s="6">
        <v>0</v>
      </c>
      <c r="AC15" s="28"/>
      <c r="AD15" s="6">
        <f>AVERAGE(G15,J15,M15,P15,S15,V15,Y15,AB15)</f>
        <v>0.375</v>
      </c>
      <c r="AE15" s="13" t="s">
        <v>102</v>
      </c>
      <c r="AF15" s="7"/>
    </row>
    <row r="16" spans="1:32" ht="67.5" x14ac:dyDescent="0.25">
      <c r="A16" s="19" t="s">
        <v>97</v>
      </c>
      <c r="B16" s="19" t="s">
        <v>145</v>
      </c>
      <c r="C16" s="24">
        <v>40</v>
      </c>
      <c r="D16" s="3" t="s">
        <v>101</v>
      </c>
      <c r="E16" s="7">
        <v>1</v>
      </c>
      <c r="F16" s="17">
        <v>5</v>
      </c>
      <c r="G16" s="6">
        <v>1</v>
      </c>
      <c r="H16" s="28">
        <f>G16/8</f>
        <v>0.125</v>
      </c>
      <c r="I16" s="17">
        <v>5</v>
      </c>
      <c r="J16" s="6">
        <v>1</v>
      </c>
      <c r="K16" s="28">
        <f>J16/8</f>
        <v>0.125</v>
      </c>
      <c r="L16" s="17">
        <v>3</v>
      </c>
      <c r="M16" s="6">
        <v>0.99</v>
      </c>
      <c r="N16" s="53">
        <f>M16/8</f>
        <v>0.12375</v>
      </c>
      <c r="O16" s="17"/>
      <c r="P16" s="6">
        <v>0</v>
      </c>
      <c r="Q16" s="28"/>
      <c r="R16" s="17"/>
      <c r="S16" s="6">
        <v>0</v>
      </c>
      <c r="T16" s="28"/>
      <c r="U16" s="17"/>
      <c r="V16" s="6">
        <v>0</v>
      </c>
      <c r="W16" s="28"/>
      <c r="X16" s="17"/>
      <c r="Y16" s="6">
        <v>0</v>
      </c>
      <c r="Z16" s="28"/>
      <c r="AA16" s="17"/>
      <c r="AB16" s="6">
        <v>0</v>
      </c>
      <c r="AC16" s="28"/>
      <c r="AD16" s="6">
        <f>AVERAGE(G16,J16,M16,P16,S16,V16,Y16,AB16)</f>
        <v>0.37375000000000003</v>
      </c>
      <c r="AE16" s="13" t="s">
        <v>102</v>
      </c>
      <c r="AF16" s="7"/>
    </row>
    <row r="17" spans="1:32" x14ac:dyDescent="0.25">
      <c r="A17" s="80" t="s">
        <v>103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spans="1:32" ht="38.25" x14ac:dyDescent="0.25">
      <c r="A18" s="2" t="s">
        <v>53</v>
      </c>
      <c r="B18" s="2" t="s">
        <v>123</v>
      </c>
      <c r="C18" s="2" t="s">
        <v>54</v>
      </c>
      <c r="D18" s="2" t="s">
        <v>0</v>
      </c>
      <c r="E18" s="15" t="s">
        <v>14</v>
      </c>
      <c r="F18" s="15" t="s">
        <v>15</v>
      </c>
      <c r="G18" s="2" t="s">
        <v>78</v>
      </c>
      <c r="H18" s="2" t="s">
        <v>335</v>
      </c>
      <c r="I18" s="15" t="s">
        <v>16</v>
      </c>
      <c r="J18" s="2" t="s">
        <v>336</v>
      </c>
      <c r="K18" s="2" t="s">
        <v>327</v>
      </c>
      <c r="L18" s="15" t="s">
        <v>18</v>
      </c>
      <c r="M18" s="2" t="s">
        <v>337</v>
      </c>
      <c r="N18" s="2" t="s">
        <v>328</v>
      </c>
      <c r="O18" s="15" t="s">
        <v>20</v>
      </c>
      <c r="P18" s="2" t="s">
        <v>338</v>
      </c>
      <c r="Q18" s="2" t="s">
        <v>329</v>
      </c>
      <c r="R18" s="15" t="s">
        <v>22</v>
      </c>
      <c r="S18" s="2" t="s">
        <v>339</v>
      </c>
      <c r="T18" s="2" t="s">
        <v>330</v>
      </c>
      <c r="U18" s="15" t="s">
        <v>24</v>
      </c>
      <c r="V18" s="2" t="s">
        <v>339</v>
      </c>
      <c r="W18" s="2" t="s">
        <v>331</v>
      </c>
      <c r="X18" s="15" t="s">
        <v>26</v>
      </c>
      <c r="Y18" s="2" t="s">
        <v>340</v>
      </c>
      <c r="Z18" s="2" t="s">
        <v>332</v>
      </c>
      <c r="AA18" s="15" t="s">
        <v>28</v>
      </c>
      <c r="AB18" s="2" t="s">
        <v>341</v>
      </c>
      <c r="AC18" s="2" t="s">
        <v>333</v>
      </c>
      <c r="AD18" s="2" t="s">
        <v>334</v>
      </c>
      <c r="AE18" s="2" t="s">
        <v>1</v>
      </c>
      <c r="AF18" s="2" t="s">
        <v>2</v>
      </c>
    </row>
    <row r="19" spans="1:32" ht="67.5" x14ac:dyDescent="0.25">
      <c r="A19" s="19" t="s">
        <v>104</v>
      </c>
      <c r="B19" s="19" t="s">
        <v>146</v>
      </c>
      <c r="C19" s="3">
        <v>249</v>
      </c>
      <c r="D19" s="3" t="s">
        <v>105</v>
      </c>
      <c r="E19" s="7">
        <v>30</v>
      </c>
      <c r="F19" s="17">
        <v>20</v>
      </c>
      <c r="G19" s="6">
        <v>1</v>
      </c>
      <c r="H19" s="28">
        <f>G19/8</f>
        <v>0.125</v>
      </c>
      <c r="I19" s="17">
        <v>20</v>
      </c>
      <c r="J19" s="6">
        <v>1</v>
      </c>
      <c r="K19" s="28">
        <f>J19/8</f>
        <v>0.125</v>
      </c>
      <c r="L19" s="17">
        <v>30</v>
      </c>
      <c r="M19" s="6">
        <v>1</v>
      </c>
      <c r="N19" s="53">
        <f>M19/8</f>
        <v>0.125</v>
      </c>
      <c r="O19" s="17"/>
      <c r="P19" s="6">
        <v>0</v>
      </c>
      <c r="Q19" s="28"/>
      <c r="R19" s="17"/>
      <c r="S19" s="6">
        <v>0</v>
      </c>
      <c r="T19" s="28"/>
      <c r="U19" s="17"/>
      <c r="V19" s="6">
        <v>0</v>
      </c>
      <c r="W19" s="28"/>
      <c r="X19" s="17"/>
      <c r="Y19" s="6">
        <v>0</v>
      </c>
      <c r="Z19" s="28"/>
      <c r="AA19" s="17"/>
      <c r="AB19" s="6">
        <v>0</v>
      </c>
      <c r="AC19" s="28"/>
      <c r="AD19" s="6">
        <f>AVERAGE(G19,J19,M19,P19,S19,V19,Y19,AB19)</f>
        <v>0.375</v>
      </c>
      <c r="AE19" s="13" t="s">
        <v>102</v>
      </c>
      <c r="AF19" s="7"/>
    </row>
    <row r="20" spans="1:32" x14ac:dyDescent="0.25">
      <c r="A20" s="77" t="s">
        <v>111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9"/>
    </row>
    <row r="21" spans="1:32" x14ac:dyDescent="0.25">
      <c r="A21" s="70" t="s">
        <v>149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2"/>
    </row>
    <row r="22" spans="1:32" ht="53.25" customHeight="1" x14ac:dyDescent="0.25">
      <c r="A22" s="2" t="s">
        <v>53</v>
      </c>
      <c r="B22" s="2" t="s">
        <v>123</v>
      </c>
      <c r="C22" s="2" t="s">
        <v>54</v>
      </c>
      <c r="D22" s="2" t="s">
        <v>0</v>
      </c>
      <c r="E22" s="15" t="s">
        <v>14</v>
      </c>
      <c r="F22" s="15" t="s">
        <v>15</v>
      </c>
      <c r="G22" s="2" t="s">
        <v>78</v>
      </c>
      <c r="H22" s="2" t="s">
        <v>335</v>
      </c>
      <c r="I22" s="15" t="s">
        <v>16</v>
      </c>
      <c r="J22" s="2" t="s">
        <v>336</v>
      </c>
      <c r="K22" s="2" t="s">
        <v>327</v>
      </c>
      <c r="L22" s="15" t="s">
        <v>18</v>
      </c>
      <c r="M22" s="2" t="s">
        <v>337</v>
      </c>
      <c r="N22" s="2" t="s">
        <v>328</v>
      </c>
      <c r="O22" s="15" t="s">
        <v>20</v>
      </c>
      <c r="P22" s="2" t="s">
        <v>338</v>
      </c>
      <c r="Q22" s="2" t="s">
        <v>329</v>
      </c>
      <c r="R22" s="15" t="s">
        <v>22</v>
      </c>
      <c r="S22" s="2" t="s">
        <v>339</v>
      </c>
      <c r="T22" s="2" t="s">
        <v>330</v>
      </c>
      <c r="U22" s="15" t="s">
        <v>24</v>
      </c>
      <c r="V22" s="2" t="s">
        <v>339</v>
      </c>
      <c r="W22" s="2" t="s">
        <v>331</v>
      </c>
      <c r="X22" s="15" t="s">
        <v>26</v>
      </c>
      <c r="Y22" s="2" t="s">
        <v>340</v>
      </c>
      <c r="Z22" s="2" t="s">
        <v>332</v>
      </c>
      <c r="AA22" s="15" t="s">
        <v>28</v>
      </c>
      <c r="AB22" s="2" t="s">
        <v>341</v>
      </c>
      <c r="AC22" s="2" t="s">
        <v>333</v>
      </c>
      <c r="AD22" s="2" t="s">
        <v>334</v>
      </c>
      <c r="AE22" s="2" t="s">
        <v>1</v>
      </c>
      <c r="AF22" s="2" t="s">
        <v>2</v>
      </c>
    </row>
    <row r="23" spans="1:32" ht="54" x14ac:dyDescent="0.25">
      <c r="A23" s="19" t="s">
        <v>106</v>
      </c>
      <c r="B23" s="19" t="s">
        <v>148</v>
      </c>
      <c r="C23" s="24">
        <v>160</v>
      </c>
      <c r="D23" s="19" t="s">
        <v>108</v>
      </c>
      <c r="E23" s="7">
        <v>11</v>
      </c>
      <c r="F23" s="17">
        <v>15</v>
      </c>
      <c r="G23" s="6">
        <v>1</v>
      </c>
      <c r="H23" s="28">
        <f>G23/8</f>
        <v>0.125</v>
      </c>
      <c r="I23" s="17">
        <v>15</v>
      </c>
      <c r="J23" s="6">
        <v>1</v>
      </c>
      <c r="K23" s="28">
        <f>J23/8</f>
        <v>0.125</v>
      </c>
      <c r="L23" s="17">
        <v>35</v>
      </c>
      <c r="M23" s="6">
        <v>1</v>
      </c>
      <c r="N23" s="53">
        <f>M23/8</f>
        <v>0.125</v>
      </c>
      <c r="O23" s="17"/>
      <c r="P23" s="6">
        <v>0</v>
      </c>
      <c r="Q23" s="28"/>
      <c r="R23" s="17"/>
      <c r="S23" s="6">
        <v>0</v>
      </c>
      <c r="T23" s="28"/>
      <c r="U23" s="17"/>
      <c r="V23" s="6">
        <v>0</v>
      </c>
      <c r="W23" s="28"/>
      <c r="X23" s="17"/>
      <c r="Y23" s="6">
        <v>0</v>
      </c>
      <c r="Z23" s="28"/>
      <c r="AA23" s="17"/>
      <c r="AB23" s="6">
        <v>0</v>
      </c>
      <c r="AC23" s="28"/>
      <c r="AD23" s="6">
        <f>AVERAGE(G23,J23,M23,P23,S23,V23,Y23,AB23)</f>
        <v>0.375</v>
      </c>
      <c r="AE23" s="13" t="s">
        <v>110</v>
      </c>
      <c r="AF23" s="7"/>
    </row>
    <row r="24" spans="1:32" ht="108" x14ac:dyDescent="0.25">
      <c r="A24" s="19" t="s">
        <v>107</v>
      </c>
      <c r="B24" s="19" t="s">
        <v>147</v>
      </c>
      <c r="C24" s="24">
        <v>80</v>
      </c>
      <c r="D24" s="19" t="s">
        <v>109</v>
      </c>
      <c r="E24" s="7">
        <v>7</v>
      </c>
      <c r="F24" s="17">
        <v>10</v>
      </c>
      <c r="G24" s="6">
        <v>1</v>
      </c>
      <c r="H24" s="28">
        <f>G24/8</f>
        <v>0.125</v>
      </c>
      <c r="I24" s="17">
        <v>10</v>
      </c>
      <c r="J24" s="6">
        <v>1</v>
      </c>
      <c r="K24" s="28">
        <f>J24/8</f>
        <v>0.125</v>
      </c>
      <c r="L24" s="17">
        <v>10</v>
      </c>
      <c r="M24" s="6">
        <v>1</v>
      </c>
      <c r="N24" s="53">
        <f>M24/8</f>
        <v>0.125</v>
      </c>
      <c r="O24" s="17"/>
      <c r="P24" s="6">
        <v>0</v>
      </c>
      <c r="Q24" s="28"/>
      <c r="R24" s="17"/>
      <c r="S24" s="6">
        <v>0</v>
      </c>
      <c r="T24" s="28"/>
      <c r="U24" s="17"/>
      <c r="V24" s="6">
        <v>0</v>
      </c>
      <c r="W24" s="28"/>
      <c r="X24" s="17"/>
      <c r="Y24" s="6">
        <v>0</v>
      </c>
      <c r="Z24" s="28"/>
      <c r="AA24" s="17"/>
      <c r="AB24" s="6">
        <v>0</v>
      </c>
      <c r="AC24" s="28"/>
      <c r="AD24" s="6">
        <f>AVERAGE(G24,J24,M24,P24,S24,V24,Y24,AB24)</f>
        <v>0.375</v>
      </c>
      <c r="AE24" s="13" t="s">
        <v>110</v>
      </c>
      <c r="AF24" s="7"/>
    </row>
    <row r="25" spans="1:32" ht="22.5" customHeight="1" x14ac:dyDescent="0.25">
      <c r="A25" s="87" t="s">
        <v>310</v>
      </c>
      <c r="B25" s="87"/>
      <c r="C25" s="87"/>
      <c r="D25" s="87"/>
      <c r="E25" s="87"/>
      <c r="F25" s="87"/>
      <c r="G25" s="6">
        <f>AVERAGE(G23:G24,G19,G13:G16)</f>
        <v>1</v>
      </c>
      <c r="H25" s="28">
        <f>AVERAGE(H23:H24,H19,H13:H16)</f>
        <v>0.125</v>
      </c>
      <c r="I25" s="74">
        <f>AVERAGE(J23:J24,J19,J13:J16)</f>
        <v>1</v>
      </c>
      <c r="J25" s="75"/>
      <c r="K25" s="28">
        <f>AVERAGE(K23:K24,K19,K13:K16)</f>
        <v>0.125</v>
      </c>
      <c r="L25" s="74">
        <f>AVERAGE(M23:M24,M19,M13:M16)</f>
        <v>0.99857142857142855</v>
      </c>
      <c r="M25" s="75"/>
      <c r="N25" s="53">
        <f>AVERAGE(N23:N24,N19,N13:N16)</f>
        <v>0.12482142857142857</v>
      </c>
      <c r="O25" s="84">
        <f>AVERAGE(P23:P24,P19,P13:P16)</f>
        <v>0</v>
      </c>
      <c r="P25" s="84"/>
      <c r="Q25" s="28"/>
      <c r="R25" s="84">
        <f>AVERAGE(S23:S24,S19,S13:S16)</f>
        <v>0</v>
      </c>
      <c r="S25" s="84"/>
      <c r="T25" s="28"/>
      <c r="U25" s="84">
        <f>AVERAGE(V23:V24,V19,V13:V16)</f>
        <v>0</v>
      </c>
      <c r="V25" s="84"/>
      <c r="W25" s="28"/>
      <c r="X25" s="84">
        <f>AVERAGE(Y23:Y24,Y19,Y13:Y16)</f>
        <v>0</v>
      </c>
      <c r="Y25" s="84"/>
      <c r="Z25" s="28"/>
      <c r="AA25" s="84">
        <f>AVERAGE(AB23:AB24,AB19,AB13:AB16)</f>
        <v>0</v>
      </c>
      <c r="AB25" s="84"/>
      <c r="AC25" s="28"/>
      <c r="AD25" s="6">
        <f>AVERAGE(AD23:AD24,AD19,AD13:AD16)</f>
        <v>0.37482142857142858</v>
      </c>
    </row>
    <row r="26" spans="1:32" x14ac:dyDescent="0.25">
      <c r="G26" s="45"/>
      <c r="H26" s="45"/>
    </row>
  </sheetData>
  <mergeCells count="21">
    <mergeCell ref="A1:B6"/>
    <mergeCell ref="C1:AF2"/>
    <mergeCell ref="C3:AF3"/>
    <mergeCell ref="C4:AF4"/>
    <mergeCell ref="C5:AF5"/>
    <mergeCell ref="C6:AF6"/>
    <mergeCell ref="L25:M25"/>
    <mergeCell ref="I25:J25"/>
    <mergeCell ref="A25:F25"/>
    <mergeCell ref="A20:AF20"/>
    <mergeCell ref="A21:AF21"/>
    <mergeCell ref="AA25:AB25"/>
    <mergeCell ref="X25:Y25"/>
    <mergeCell ref="U25:V25"/>
    <mergeCell ref="R25:S25"/>
    <mergeCell ref="O25:P25"/>
    <mergeCell ref="A17:AF17"/>
    <mergeCell ref="A8:AF8"/>
    <mergeCell ref="A10:AF10"/>
    <mergeCell ref="A9:AF9"/>
    <mergeCell ref="A11:AF11"/>
  </mergeCells>
  <conditionalFormatting sqref="AB19 Y19 V19 S19 P19 M19 J19 AD25 AA25 X25 U25 R25 O25 I25 L25">
    <cfRule type="cellIs" dxfId="491" priority="13" operator="between">
      <formula>0.9</formula>
      <formula>1</formula>
    </cfRule>
    <cfRule type="cellIs" dxfId="490" priority="14" operator="between">
      <formula>0.7</formula>
      <formula>0.89</formula>
    </cfRule>
    <cfRule type="cellIs" dxfId="489" priority="15" operator="between">
      <formula>0.6</formula>
      <formula>0.69</formula>
    </cfRule>
    <cfRule type="cellIs" dxfId="488" priority="16" operator="between">
      <formula>0.01</formula>
      <formula>0.59</formula>
    </cfRule>
  </conditionalFormatting>
  <conditionalFormatting sqref="AB23 Y23 V23 S23 P23 M23 J23">
    <cfRule type="cellIs" dxfId="487" priority="9" operator="between">
      <formula>0.9</formula>
      <formula>1</formula>
    </cfRule>
    <cfRule type="cellIs" dxfId="486" priority="10" operator="between">
      <formula>0.7</formula>
      <formula>0.89</formula>
    </cfRule>
    <cfRule type="cellIs" dxfId="485" priority="11" operator="between">
      <formula>0.6</formula>
      <formula>0.69</formula>
    </cfRule>
    <cfRule type="cellIs" dxfId="484" priority="12" operator="between">
      <formula>0.01</formula>
      <formula>0.59</formula>
    </cfRule>
  </conditionalFormatting>
  <conditionalFormatting sqref="AB24 Y24 V24 S24 P24 M24 J24">
    <cfRule type="cellIs" dxfId="483" priority="5" operator="between">
      <formula>0.9</formula>
      <formula>1</formula>
    </cfRule>
    <cfRule type="cellIs" dxfId="482" priority="6" operator="between">
      <formula>0.7</formula>
      <formula>0.89</formula>
    </cfRule>
    <cfRule type="cellIs" dxfId="481" priority="7" operator="between">
      <formula>0.6</formula>
      <formula>0.69</formula>
    </cfRule>
    <cfRule type="cellIs" dxfId="480" priority="8" operator="between">
      <formula>0.01</formula>
      <formula>0.59</formula>
    </cfRule>
  </conditionalFormatting>
  <conditionalFormatting sqref="G19">
    <cfRule type="cellIs" dxfId="479" priority="77" operator="between">
      <formula>0.9</formula>
      <formula>1</formula>
    </cfRule>
    <cfRule type="cellIs" dxfId="478" priority="78" operator="between">
      <formula>0.7</formula>
      <formula>0.89</formula>
    </cfRule>
    <cfRule type="cellIs" dxfId="477" priority="79" operator="between">
      <formula>0.6</formula>
      <formula>0.69</formula>
    </cfRule>
    <cfRule type="cellIs" dxfId="476" priority="80" operator="between">
      <formula>0.01</formula>
      <formula>0.59</formula>
    </cfRule>
  </conditionalFormatting>
  <conditionalFormatting sqref="G13">
    <cfRule type="cellIs" dxfId="475" priority="125" operator="between">
      <formula>0.9</formula>
      <formula>1</formula>
    </cfRule>
    <cfRule type="cellIs" dxfId="474" priority="126" operator="between">
      <formula>0.7</formula>
      <formula>0.89</formula>
    </cfRule>
    <cfRule type="cellIs" dxfId="473" priority="127" operator="between">
      <formula>0.6</formula>
      <formula>0.69</formula>
    </cfRule>
    <cfRule type="cellIs" dxfId="472" priority="128" operator="between">
      <formula>0.01</formula>
      <formula>0.59</formula>
    </cfRule>
  </conditionalFormatting>
  <conditionalFormatting sqref="AB13 Y13 V13 S13 P13 M13 J13">
    <cfRule type="cellIs" dxfId="471" priority="121" operator="between">
      <formula>0.9</formula>
      <formula>1</formula>
    </cfRule>
    <cfRule type="cellIs" dxfId="470" priority="122" operator="between">
      <formula>0.7</formula>
      <formula>0.89</formula>
    </cfRule>
    <cfRule type="cellIs" dxfId="469" priority="123" operator="between">
      <formula>0.6</formula>
      <formula>0.69</formula>
    </cfRule>
    <cfRule type="cellIs" dxfId="468" priority="124" operator="between">
      <formula>0.01</formula>
      <formula>0.59</formula>
    </cfRule>
  </conditionalFormatting>
  <conditionalFormatting sqref="G14">
    <cfRule type="cellIs" dxfId="467" priority="113" operator="between">
      <formula>0.9</formula>
      <formula>1</formula>
    </cfRule>
    <cfRule type="cellIs" dxfId="466" priority="114" operator="between">
      <formula>0.7</formula>
      <formula>0.89</formula>
    </cfRule>
    <cfRule type="cellIs" dxfId="465" priority="115" operator="between">
      <formula>0.6</formula>
      <formula>0.69</formula>
    </cfRule>
    <cfRule type="cellIs" dxfId="464" priority="116" operator="between">
      <formula>0.01</formula>
      <formula>0.59</formula>
    </cfRule>
  </conditionalFormatting>
  <conditionalFormatting sqref="G15">
    <cfRule type="cellIs" dxfId="463" priority="101" operator="between">
      <formula>0.9</formula>
      <formula>1</formula>
    </cfRule>
    <cfRule type="cellIs" dxfId="462" priority="102" operator="between">
      <formula>0.7</formula>
      <formula>0.89</formula>
    </cfRule>
    <cfRule type="cellIs" dxfId="461" priority="103" operator="between">
      <formula>0.6</formula>
      <formula>0.69</formula>
    </cfRule>
    <cfRule type="cellIs" dxfId="460" priority="104" operator="between">
      <formula>0.01</formula>
      <formula>0.59</formula>
    </cfRule>
  </conditionalFormatting>
  <conditionalFormatting sqref="G16">
    <cfRule type="cellIs" dxfId="459" priority="89" operator="between">
      <formula>0.9</formula>
      <formula>1</formula>
    </cfRule>
    <cfRule type="cellIs" dxfId="458" priority="90" operator="between">
      <formula>0.7</formula>
      <formula>0.89</formula>
    </cfRule>
    <cfRule type="cellIs" dxfId="457" priority="91" operator="between">
      <formula>0.6</formula>
      <formula>0.69</formula>
    </cfRule>
    <cfRule type="cellIs" dxfId="456" priority="92" operator="between">
      <formula>0.01</formula>
      <formula>0.59</formula>
    </cfRule>
  </conditionalFormatting>
  <conditionalFormatting sqref="AD14:AD16">
    <cfRule type="cellIs" dxfId="455" priority="37" operator="between">
      <formula>0.9</formula>
      <formula>1</formula>
    </cfRule>
    <cfRule type="cellIs" dxfId="454" priority="38" operator="between">
      <formula>0.7</formula>
      <formula>0.89</formula>
    </cfRule>
    <cfRule type="cellIs" dxfId="453" priority="39" operator="between">
      <formula>0.6</formula>
      <formula>0.69</formula>
    </cfRule>
    <cfRule type="cellIs" dxfId="452" priority="40" operator="between">
      <formula>0.01</formula>
      <formula>0.59</formula>
    </cfRule>
  </conditionalFormatting>
  <conditionalFormatting sqref="AD23:AD24">
    <cfRule type="cellIs" dxfId="451" priority="29" operator="between">
      <formula>0.9</formula>
      <formula>1</formula>
    </cfRule>
    <cfRule type="cellIs" dxfId="450" priority="30" operator="between">
      <formula>0.7</formula>
      <formula>0.89</formula>
    </cfRule>
    <cfRule type="cellIs" dxfId="449" priority="31" operator="between">
      <formula>0.6</formula>
      <formula>0.69</formula>
    </cfRule>
    <cfRule type="cellIs" dxfId="448" priority="32" operator="between">
      <formula>0.01</formula>
      <formula>0.59</formula>
    </cfRule>
  </conditionalFormatting>
  <conditionalFormatting sqref="G23">
    <cfRule type="cellIs" dxfId="447" priority="65" operator="between">
      <formula>0.9</formula>
      <formula>1</formula>
    </cfRule>
    <cfRule type="cellIs" dxfId="446" priority="66" operator="between">
      <formula>0.7</formula>
      <formula>0.89</formula>
    </cfRule>
    <cfRule type="cellIs" dxfId="445" priority="67" operator="between">
      <formula>0.6</formula>
      <formula>0.69</formula>
    </cfRule>
    <cfRule type="cellIs" dxfId="444" priority="68" operator="between">
      <formula>0.01</formula>
      <formula>0.59</formula>
    </cfRule>
  </conditionalFormatting>
  <conditionalFormatting sqref="G24">
    <cfRule type="cellIs" dxfId="443" priority="53" operator="between">
      <formula>0.9</formula>
      <formula>1</formula>
    </cfRule>
    <cfRule type="cellIs" dxfId="442" priority="54" operator="between">
      <formula>0.7</formula>
      <formula>0.89</formula>
    </cfRule>
    <cfRule type="cellIs" dxfId="441" priority="55" operator="between">
      <formula>0.6</formula>
      <formula>0.69</formula>
    </cfRule>
    <cfRule type="cellIs" dxfId="440" priority="56" operator="between">
      <formula>0.01</formula>
      <formula>0.59</formula>
    </cfRule>
  </conditionalFormatting>
  <conditionalFormatting sqref="AB16 Y16 V16 S16 P16 M16 J16">
    <cfRule type="cellIs" dxfId="439" priority="17" operator="between">
      <formula>0.9</formula>
      <formula>1</formula>
    </cfRule>
    <cfRule type="cellIs" dxfId="438" priority="18" operator="between">
      <formula>0.7</formula>
      <formula>0.89</formula>
    </cfRule>
    <cfRule type="cellIs" dxfId="437" priority="19" operator="between">
      <formula>0.6</formula>
      <formula>0.69</formula>
    </cfRule>
    <cfRule type="cellIs" dxfId="436" priority="20" operator="between">
      <formula>0.01</formula>
      <formula>0.59</formula>
    </cfRule>
  </conditionalFormatting>
  <conditionalFormatting sqref="AD13">
    <cfRule type="cellIs" dxfId="435" priority="41" operator="between">
      <formula>0.9</formula>
      <formula>1</formula>
    </cfRule>
    <cfRule type="cellIs" dxfId="434" priority="42" operator="between">
      <formula>0.7</formula>
      <formula>0.89</formula>
    </cfRule>
    <cfRule type="cellIs" dxfId="433" priority="43" operator="between">
      <formula>0.6</formula>
      <formula>0.69</formula>
    </cfRule>
    <cfRule type="cellIs" dxfId="432" priority="44" operator="between">
      <formula>0.01</formula>
      <formula>0.59</formula>
    </cfRule>
  </conditionalFormatting>
  <conditionalFormatting sqref="AD19">
    <cfRule type="cellIs" dxfId="431" priority="33" operator="between">
      <formula>0.9</formula>
      <formula>1</formula>
    </cfRule>
    <cfRule type="cellIs" dxfId="430" priority="34" operator="between">
      <formula>0.7</formula>
      <formula>0.89</formula>
    </cfRule>
    <cfRule type="cellIs" dxfId="429" priority="35" operator="between">
      <formula>0.6</formula>
      <formula>0.69</formula>
    </cfRule>
    <cfRule type="cellIs" dxfId="428" priority="36" operator="between">
      <formula>0.01</formula>
      <formula>0.59</formula>
    </cfRule>
  </conditionalFormatting>
  <conditionalFormatting sqref="AB14 Y14 V14 S14 P14 M14 J14">
    <cfRule type="cellIs" dxfId="427" priority="25" operator="between">
      <formula>0.9</formula>
      <formula>1</formula>
    </cfRule>
    <cfRule type="cellIs" dxfId="426" priority="26" operator="between">
      <formula>0.7</formula>
      <formula>0.89</formula>
    </cfRule>
    <cfRule type="cellIs" dxfId="425" priority="27" operator="between">
      <formula>0.6</formula>
      <formula>0.69</formula>
    </cfRule>
    <cfRule type="cellIs" dxfId="424" priority="28" operator="between">
      <formula>0.01</formula>
      <formula>0.59</formula>
    </cfRule>
  </conditionalFormatting>
  <conditionalFormatting sqref="AB15 Y15 V15 S15 P15 M15 J15">
    <cfRule type="cellIs" dxfId="423" priority="21" operator="between">
      <formula>0.9</formula>
      <formula>1</formula>
    </cfRule>
    <cfRule type="cellIs" dxfId="422" priority="22" operator="between">
      <formula>0.7</formula>
      <formula>0.89</formula>
    </cfRule>
    <cfRule type="cellIs" dxfId="421" priority="23" operator="between">
      <formula>0.6</formula>
      <formula>0.69</formula>
    </cfRule>
    <cfRule type="cellIs" dxfId="420" priority="24" operator="between">
      <formula>0.01</formula>
      <formula>0.59</formula>
    </cfRule>
  </conditionalFormatting>
  <conditionalFormatting sqref="G25">
    <cfRule type="cellIs" dxfId="419" priority="1" operator="between">
      <formula>0.9</formula>
      <formula>1</formula>
    </cfRule>
    <cfRule type="cellIs" dxfId="418" priority="2" operator="between">
      <formula>0.7</formula>
      <formula>0.89</formula>
    </cfRule>
    <cfRule type="cellIs" dxfId="417" priority="3" operator="between">
      <formula>0.6</formula>
      <formula>0.69</formula>
    </cfRule>
    <cfRule type="cellIs" dxfId="416" priority="4" operator="between">
      <formula>0.01</formula>
      <formula>0.59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125" scale="9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0"/>
  <sheetViews>
    <sheetView topLeftCell="A46" zoomScale="85" zoomScaleNormal="85" workbookViewId="0">
      <selection sqref="A1:B6"/>
    </sheetView>
  </sheetViews>
  <sheetFormatPr baseColWidth="10" defaultColWidth="11.42578125" defaultRowHeight="13.5" x14ac:dyDescent="0.25"/>
  <cols>
    <col min="1" max="2" width="26.5703125" style="1" customWidth="1"/>
    <col min="3" max="3" width="12.85546875" style="1" customWidth="1"/>
    <col min="4" max="4" width="14" style="16" customWidth="1"/>
    <col min="5" max="5" width="8.42578125" style="14" customWidth="1"/>
    <col min="6" max="6" width="7" style="14" customWidth="1"/>
    <col min="7" max="8" width="12" style="1" customWidth="1"/>
    <col min="9" max="9" width="6.5703125" style="14" customWidth="1"/>
    <col min="10" max="10" width="13.7109375" style="1" customWidth="1"/>
    <col min="11" max="11" width="12.5703125" style="1" customWidth="1"/>
    <col min="12" max="12" width="6.5703125" style="14" customWidth="1"/>
    <col min="13" max="13" width="11.7109375" style="1" customWidth="1"/>
    <col min="14" max="14" width="12.140625" style="1" customWidth="1"/>
    <col min="15" max="15" width="6.5703125" style="14" customWidth="1"/>
    <col min="16" max="17" width="11.85546875" style="1" customWidth="1"/>
    <col min="18" max="18" width="6.5703125" style="14" customWidth="1"/>
    <col min="19" max="20" width="11.85546875" style="1" customWidth="1"/>
    <col min="21" max="21" width="6.5703125" style="14" customWidth="1"/>
    <col min="22" max="22" width="11.7109375" style="1" customWidth="1"/>
    <col min="23" max="23" width="12.42578125" style="1" customWidth="1"/>
    <col min="24" max="24" width="6.5703125" style="14" customWidth="1"/>
    <col min="25" max="25" width="12" style="1" customWidth="1"/>
    <col min="26" max="26" width="12.85546875" style="1" customWidth="1"/>
    <col min="27" max="27" width="6.5703125" style="14" customWidth="1"/>
    <col min="28" max="28" width="13.28515625" style="1" customWidth="1"/>
    <col min="29" max="29" width="12.5703125" style="1" customWidth="1"/>
    <col min="30" max="30" width="12.42578125" style="1" customWidth="1"/>
    <col min="31" max="31" width="29.5703125" style="1" bestFit="1" customWidth="1"/>
    <col min="32" max="32" width="24.42578125" style="1" customWidth="1"/>
    <col min="33" max="33" width="11.42578125" style="1"/>
    <col min="34" max="35" width="12.42578125" style="1" bestFit="1" customWidth="1"/>
    <col min="36" max="16384" width="11.42578125" style="1"/>
  </cols>
  <sheetData>
    <row r="1" spans="1:32" ht="18" customHeight="1" x14ac:dyDescent="0.25">
      <c r="A1" s="76"/>
      <c r="B1" s="76"/>
      <c r="C1" s="64" t="s">
        <v>359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6"/>
    </row>
    <row r="2" spans="1:32" ht="18" customHeight="1" x14ac:dyDescent="0.25">
      <c r="A2" s="76"/>
      <c r="B2" s="76"/>
      <c r="C2" s="67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9"/>
    </row>
    <row r="3" spans="1:32" ht="18" customHeight="1" x14ac:dyDescent="0.25">
      <c r="A3" s="76"/>
      <c r="B3" s="76"/>
      <c r="C3" s="61" t="s">
        <v>312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3"/>
    </row>
    <row r="4" spans="1:32" ht="18" customHeight="1" x14ac:dyDescent="0.25">
      <c r="A4" s="76"/>
      <c r="B4" s="76"/>
      <c r="C4" s="61" t="s">
        <v>315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3"/>
    </row>
    <row r="5" spans="1:32" ht="18" customHeight="1" x14ac:dyDescent="0.25">
      <c r="A5" s="76"/>
      <c r="B5" s="76"/>
      <c r="C5" s="61" t="s">
        <v>313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3"/>
    </row>
    <row r="6" spans="1:32" ht="18" customHeight="1" x14ac:dyDescent="0.25">
      <c r="A6" s="76"/>
      <c r="B6" s="76"/>
      <c r="C6" s="61" t="s">
        <v>314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</row>
    <row r="8" spans="1:32" x14ac:dyDescent="0.25">
      <c r="A8" s="58" t="s">
        <v>112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60"/>
    </row>
    <row r="9" spans="1:32" ht="28.15" customHeight="1" x14ac:dyDescent="0.25">
      <c r="A9" s="91" t="s">
        <v>113</v>
      </c>
      <c r="B9" s="9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</row>
    <row r="10" spans="1:32" x14ac:dyDescent="0.25">
      <c r="A10" s="77" t="s">
        <v>114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9"/>
    </row>
    <row r="11" spans="1:32" x14ac:dyDescent="0.25">
      <c r="A11" s="80" t="s">
        <v>115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spans="1:32" ht="51" x14ac:dyDescent="0.25">
      <c r="A12" s="2" t="s">
        <v>53</v>
      </c>
      <c r="B12" s="2" t="s">
        <v>123</v>
      </c>
      <c r="C12" s="2" t="s">
        <v>54</v>
      </c>
      <c r="D12" s="2" t="s">
        <v>0</v>
      </c>
      <c r="E12" s="15" t="s">
        <v>14</v>
      </c>
      <c r="F12" s="15" t="s">
        <v>15</v>
      </c>
      <c r="G12" s="2" t="s">
        <v>78</v>
      </c>
      <c r="H12" s="2" t="s">
        <v>335</v>
      </c>
      <c r="I12" s="15" t="s">
        <v>16</v>
      </c>
      <c r="J12" s="2" t="s">
        <v>336</v>
      </c>
      <c r="K12" s="2" t="s">
        <v>327</v>
      </c>
      <c r="L12" s="15" t="s">
        <v>18</v>
      </c>
      <c r="M12" s="2" t="s">
        <v>337</v>
      </c>
      <c r="N12" s="2" t="s">
        <v>328</v>
      </c>
      <c r="O12" s="15" t="s">
        <v>20</v>
      </c>
      <c r="P12" s="2" t="s">
        <v>338</v>
      </c>
      <c r="Q12" s="2" t="s">
        <v>329</v>
      </c>
      <c r="R12" s="15" t="s">
        <v>22</v>
      </c>
      <c r="S12" s="2" t="s">
        <v>342</v>
      </c>
      <c r="T12" s="2" t="s">
        <v>330</v>
      </c>
      <c r="U12" s="15" t="s">
        <v>24</v>
      </c>
      <c r="V12" s="2" t="s">
        <v>339</v>
      </c>
      <c r="W12" s="2" t="s">
        <v>331</v>
      </c>
      <c r="X12" s="15" t="s">
        <v>26</v>
      </c>
      <c r="Y12" s="2" t="s">
        <v>340</v>
      </c>
      <c r="Z12" s="2" t="s">
        <v>332</v>
      </c>
      <c r="AA12" s="15" t="s">
        <v>28</v>
      </c>
      <c r="AB12" s="2" t="s">
        <v>341</v>
      </c>
      <c r="AC12" s="2" t="s">
        <v>333</v>
      </c>
      <c r="AD12" s="2" t="s">
        <v>334</v>
      </c>
      <c r="AE12" s="2" t="s">
        <v>1</v>
      </c>
      <c r="AF12" s="2" t="s">
        <v>2</v>
      </c>
    </row>
    <row r="13" spans="1:32" ht="67.5" x14ac:dyDescent="0.25">
      <c r="A13" s="19" t="s">
        <v>151</v>
      </c>
      <c r="B13" s="19" t="s">
        <v>150</v>
      </c>
      <c r="C13" s="24">
        <v>36</v>
      </c>
      <c r="D13" s="3" t="s">
        <v>152</v>
      </c>
      <c r="E13" s="7">
        <v>6</v>
      </c>
      <c r="F13" s="17">
        <v>5</v>
      </c>
      <c r="G13" s="6">
        <v>1</v>
      </c>
      <c r="H13" s="28">
        <f>G13/8</f>
        <v>0.125</v>
      </c>
      <c r="I13" s="17">
        <v>4</v>
      </c>
      <c r="J13" s="6">
        <v>1</v>
      </c>
      <c r="K13" s="28">
        <f>J13/8</f>
        <v>0.125</v>
      </c>
      <c r="L13" s="17">
        <v>8</v>
      </c>
      <c r="M13" s="6">
        <v>0.8</v>
      </c>
      <c r="N13" s="53">
        <f>M13/8</f>
        <v>0.1</v>
      </c>
      <c r="O13" s="17"/>
      <c r="P13" s="6">
        <v>0</v>
      </c>
      <c r="Q13" s="28"/>
      <c r="R13" s="17"/>
      <c r="S13" s="6">
        <v>0</v>
      </c>
      <c r="T13" s="28"/>
      <c r="U13" s="17"/>
      <c r="V13" s="6">
        <v>0</v>
      </c>
      <c r="W13" s="28"/>
      <c r="X13" s="17"/>
      <c r="Y13" s="6">
        <v>0</v>
      </c>
      <c r="Z13" s="28"/>
      <c r="AA13" s="17"/>
      <c r="AB13" s="6">
        <v>0</v>
      </c>
      <c r="AC13" s="28"/>
      <c r="AD13" s="6">
        <f>AVERAGE(G13,J13,M13,P13,S13,V13,Y13,AB13)</f>
        <v>0.35</v>
      </c>
      <c r="AE13" s="13" t="s">
        <v>203</v>
      </c>
      <c r="AF13" s="7"/>
    </row>
    <row r="14" spans="1:32" x14ac:dyDescent="0.25">
      <c r="A14" s="80" t="s">
        <v>116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spans="1:32" ht="51" x14ac:dyDescent="0.25">
      <c r="A15" s="2" t="s">
        <v>53</v>
      </c>
      <c r="B15" s="2" t="s">
        <v>123</v>
      </c>
      <c r="C15" s="2" t="s">
        <v>54</v>
      </c>
      <c r="D15" s="2" t="s">
        <v>0</v>
      </c>
      <c r="E15" s="15" t="s">
        <v>14</v>
      </c>
      <c r="F15" s="15" t="s">
        <v>15</v>
      </c>
      <c r="G15" s="2" t="s">
        <v>78</v>
      </c>
      <c r="H15" s="2" t="s">
        <v>335</v>
      </c>
      <c r="I15" s="15" t="s">
        <v>16</v>
      </c>
      <c r="J15" s="2" t="s">
        <v>336</v>
      </c>
      <c r="K15" s="2" t="s">
        <v>327</v>
      </c>
      <c r="L15" s="15" t="s">
        <v>18</v>
      </c>
      <c r="M15" s="2" t="s">
        <v>337</v>
      </c>
      <c r="N15" s="2" t="s">
        <v>328</v>
      </c>
      <c r="O15" s="15" t="s">
        <v>20</v>
      </c>
      <c r="P15" s="2" t="s">
        <v>338</v>
      </c>
      <c r="Q15" s="2" t="s">
        <v>329</v>
      </c>
      <c r="R15" s="15" t="s">
        <v>22</v>
      </c>
      <c r="S15" s="2" t="s">
        <v>342</v>
      </c>
      <c r="T15" s="2" t="s">
        <v>330</v>
      </c>
      <c r="U15" s="15" t="s">
        <v>24</v>
      </c>
      <c r="V15" s="2" t="s">
        <v>339</v>
      </c>
      <c r="W15" s="2" t="s">
        <v>331</v>
      </c>
      <c r="X15" s="15" t="s">
        <v>26</v>
      </c>
      <c r="Y15" s="2" t="s">
        <v>340</v>
      </c>
      <c r="Z15" s="2" t="s">
        <v>332</v>
      </c>
      <c r="AA15" s="15" t="s">
        <v>28</v>
      </c>
      <c r="AB15" s="2" t="s">
        <v>341</v>
      </c>
      <c r="AC15" s="2" t="s">
        <v>333</v>
      </c>
      <c r="AD15" s="2" t="s">
        <v>334</v>
      </c>
      <c r="AE15" s="2" t="s">
        <v>1</v>
      </c>
      <c r="AF15" s="2" t="s">
        <v>2</v>
      </c>
    </row>
    <row r="16" spans="1:32" ht="54" x14ac:dyDescent="0.25">
      <c r="A16" s="19" t="s">
        <v>153</v>
      </c>
      <c r="B16" s="19" t="s">
        <v>154</v>
      </c>
      <c r="C16" s="3">
        <v>4</v>
      </c>
      <c r="D16" s="3" t="s">
        <v>159</v>
      </c>
      <c r="E16" s="7">
        <v>3</v>
      </c>
      <c r="F16" s="17">
        <v>4</v>
      </c>
      <c r="G16" s="6">
        <v>0.98</v>
      </c>
      <c r="H16" s="28">
        <f>G16/8</f>
        <v>0.1225</v>
      </c>
      <c r="I16" s="17">
        <v>15</v>
      </c>
      <c r="J16" s="6">
        <v>1</v>
      </c>
      <c r="K16" s="28">
        <f>J16/8</f>
        <v>0.125</v>
      </c>
      <c r="L16" s="17">
        <v>4</v>
      </c>
      <c r="M16" s="6">
        <v>1</v>
      </c>
      <c r="N16" s="53">
        <f>M16/8</f>
        <v>0.125</v>
      </c>
      <c r="O16" s="17"/>
      <c r="P16" s="6">
        <v>0</v>
      </c>
      <c r="Q16" s="28"/>
      <c r="R16" s="17"/>
      <c r="S16" s="6">
        <v>0</v>
      </c>
      <c r="T16" s="28"/>
      <c r="U16" s="17"/>
      <c r="V16" s="6">
        <v>0</v>
      </c>
      <c r="W16" s="28"/>
      <c r="X16" s="17"/>
      <c r="Y16" s="6">
        <v>0</v>
      </c>
      <c r="Z16" s="28"/>
      <c r="AA16" s="17"/>
      <c r="AB16" s="6">
        <v>0</v>
      </c>
      <c r="AC16" s="28"/>
      <c r="AD16" s="6">
        <f>AVERAGE(G16,J16,M16,P16,S16,V16,Y16,AB16)</f>
        <v>0.3725</v>
      </c>
      <c r="AE16" s="13" t="s">
        <v>204</v>
      </c>
      <c r="AF16" s="7"/>
    </row>
    <row r="17" spans="1:32" x14ac:dyDescent="0.25">
      <c r="A17" s="80" t="s">
        <v>117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spans="1:32" ht="51" x14ac:dyDescent="0.25">
      <c r="A18" s="2" t="s">
        <v>53</v>
      </c>
      <c r="B18" s="2" t="s">
        <v>123</v>
      </c>
      <c r="C18" s="2" t="s">
        <v>54</v>
      </c>
      <c r="D18" s="2" t="s">
        <v>0</v>
      </c>
      <c r="E18" s="15" t="s">
        <v>14</v>
      </c>
      <c r="F18" s="15" t="s">
        <v>15</v>
      </c>
      <c r="G18" s="2" t="s">
        <v>78</v>
      </c>
      <c r="H18" s="2" t="s">
        <v>335</v>
      </c>
      <c r="I18" s="15" t="s">
        <v>16</v>
      </c>
      <c r="J18" s="2" t="s">
        <v>336</v>
      </c>
      <c r="K18" s="2" t="s">
        <v>327</v>
      </c>
      <c r="L18" s="15" t="s">
        <v>18</v>
      </c>
      <c r="M18" s="2" t="s">
        <v>337</v>
      </c>
      <c r="N18" s="2" t="s">
        <v>328</v>
      </c>
      <c r="O18" s="15" t="s">
        <v>20</v>
      </c>
      <c r="P18" s="2" t="s">
        <v>338</v>
      </c>
      <c r="Q18" s="2" t="s">
        <v>329</v>
      </c>
      <c r="R18" s="15" t="s">
        <v>22</v>
      </c>
      <c r="S18" s="2" t="s">
        <v>342</v>
      </c>
      <c r="T18" s="2" t="s">
        <v>330</v>
      </c>
      <c r="U18" s="15" t="s">
        <v>24</v>
      </c>
      <c r="V18" s="2" t="s">
        <v>339</v>
      </c>
      <c r="W18" s="2" t="s">
        <v>331</v>
      </c>
      <c r="X18" s="15" t="s">
        <v>26</v>
      </c>
      <c r="Y18" s="2" t="s">
        <v>340</v>
      </c>
      <c r="Z18" s="2" t="s">
        <v>332</v>
      </c>
      <c r="AA18" s="15" t="s">
        <v>28</v>
      </c>
      <c r="AB18" s="2" t="s">
        <v>341</v>
      </c>
      <c r="AC18" s="2" t="s">
        <v>333</v>
      </c>
      <c r="AD18" s="2" t="s">
        <v>334</v>
      </c>
      <c r="AE18" s="2" t="s">
        <v>1</v>
      </c>
      <c r="AF18" s="2" t="s">
        <v>2</v>
      </c>
    </row>
    <row r="19" spans="1:32" s="12" customFormat="1" ht="54" x14ac:dyDescent="0.25">
      <c r="A19" s="92" t="s">
        <v>122</v>
      </c>
      <c r="B19" s="13" t="s">
        <v>155</v>
      </c>
      <c r="C19" s="11">
        <v>16</v>
      </c>
      <c r="D19" s="11" t="s">
        <v>160</v>
      </c>
      <c r="E19" s="7">
        <v>1</v>
      </c>
      <c r="F19" s="17">
        <v>2</v>
      </c>
      <c r="G19" s="6">
        <v>0.97</v>
      </c>
      <c r="H19" s="28">
        <f>G19/8</f>
        <v>0.12125</v>
      </c>
      <c r="I19" s="17">
        <v>4</v>
      </c>
      <c r="J19" s="6">
        <v>1</v>
      </c>
      <c r="K19" s="28">
        <f>J19/8</f>
        <v>0.125</v>
      </c>
      <c r="L19" s="17">
        <v>2</v>
      </c>
      <c r="M19" s="6">
        <v>1</v>
      </c>
      <c r="N19" s="53">
        <f>M19/8</f>
        <v>0.125</v>
      </c>
      <c r="O19" s="17"/>
      <c r="P19" s="6">
        <v>0</v>
      </c>
      <c r="Q19" s="28"/>
      <c r="R19" s="17"/>
      <c r="S19" s="6">
        <v>0</v>
      </c>
      <c r="T19" s="28"/>
      <c r="U19" s="17"/>
      <c r="V19" s="6">
        <v>0</v>
      </c>
      <c r="W19" s="28"/>
      <c r="X19" s="17"/>
      <c r="Y19" s="6">
        <v>0</v>
      </c>
      <c r="Z19" s="28"/>
      <c r="AA19" s="17"/>
      <c r="AB19" s="6">
        <v>0</v>
      </c>
      <c r="AC19" s="28"/>
      <c r="AD19" s="6">
        <f>AVERAGE(G19,J19,M19,P19,S19,V19,Y19,AB19)</f>
        <v>0.37124999999999997</v>
      </c>
      <c r="AE19" s="13" t="s">
        <v>204</v>
      </c>
      <c r="AF19" s="11"/>
    </row>
    <row r="20" spans="1:32" ht="67.5" x14ac:dyDescent="0.25">
      <c r="A20" s="93"/>
      <c r="B20" s="19" t="s">
        <v>156</v>
      </c>
      <c r="C20" s="24">
        <v>16</v>
      </c>
      <c r="D20" s="3" t="s">
        <v>160</v>
      </c>
      <c r="E20" s="7">
        <v>1</v>
      </c>
      <c r="F20" s="17">
        <v>2</v>
      </c>
      <c r="G20" s="6">
        <v>0.96</v>
      </c>
      <c r="H20" s="28">
        <f>G20/8</f>
        <v>0.12</v>
      </c>
      <c r="I20" s="17">
        <v>4</v>
      </c>
      <c r="J20" s="6">
        <v>1</v>
      </c>
      <c r="K20" s="28">
        <f>J20/8</f>
        <v>0.125</v>
      </c>
      <c r="L20" s="17">
        <v>2</v>
      </c>
      <c r="M20" s="6">
        <v>1</v>
      </c>
      <c r="N20" s="53">
        <f>M20/8</f>
        <v>0.125</v>
      </c>
      <c r="O20" s="17"/>
      <c r="P20" s="6">
        <v>0</v>
      </c>
      <c r="Q20" s="28"/>
      <c r="R20" s="17"/>
      <c r="S20" s="6">
        <v>0</v>
      </c>
      <c r="T20" s="28"/>
      <c r="U20" s="17"/>
      <c r="V20" s="6">
        <v>0</v>
      </c>
      <c r="W20" s="28"/>
      <c r="X20" s="17"/>
      <c r="Y20" s="6">
        <v>0</v>
      </c>
      <c r="Z20" s="28"/>
      <c r="AA20" s="17"/>
      <c r="AB20" s="6">
        <v>0</v>
      </c>
      <c r="AC20" s="28"/>
      <c r="AD20" s="6">
        <f>AVERAGE(G20,J20,M20,P20,S20,V20,Y20,AB20)</f>
        <v>0.37</v>
      </c>
      <c r="AE20" s="13" t="s">
        <v>204</v>
      </c>
      <c r="AF20" s="7"/>
    </row>
    <row r="21" spans="1:32" x14ac:dyDescent="0.25">
      <c r="A21" s="80" t="s">
        <v>118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spans="1:32" ht="51" x14ac:dyDescent="0.25">
      <c r="A22" s="2" t="s">
        <v>53</v>
      </c>
      <c r="B22" s="2" t="s">
        <v>123</v>
      </c>
      <c r="C22" s="2" t="s">
        <v>54</v>
      </c>
      <c r="D22" s="2" t="s">
        <v>0</v>
      </c>
      <c r="E22" s="15" t="s">
        <v>14</v>
      </c>
      <c r="F22" s="15" t="s">
        <v>15</v>
      </c>
      <c r="G22" s="2" t="s">
        <v>78</v>
      </c>
      <c r="H22" s="2" t="s">
        <v>335</v>
      </c>
      <c r="I22" s="15" t="s">
        <v>16</v>
      </c>
      <c r="J22" s="2" t="s">
        <v>336</v>
      </c>
      <c r="K22" s="2" t="s">
        <v>327</v>
      </c>
      <c r="L22" s="15" t="s">
        <v>18</v>
      </c>
      <c r="M22" s="2" t="s">
        <v>337</v>
      </c>
      <c r="N22" s="2" t="s">
        <v>328</v>
      </c>
      <c r="O22" s="15" t="s">
        <v>20</v>
      </c>
      <c r="P22" s="2" t="s">
        <v>338</v>
      </c>
      <c r="Q22" s="2" t="s">
        <v>329</v>
      </c>
      <c r="R22" s="15" t="s">
        <v>22</v>
      </c>
      <c r="S22" s="2" t="s">
        <v>342</v>
      </c>
      <c r="T22" s="2" t="s">
        <v>330</v>
      </c>
      <c r="U22" s="15" t="s">
        <v>24</v>
      </c>
      <c r="V22" s="2" t="s">
        <v>339</v>
      </c>
      <c r="W22" s="2" t="s">
        <v>331</v>
      </c>
      <c r="X22" s="15" t="s">
        <v>26</v>
      </c>
      <c r="Y22" s="2" t="s">
        <v>340</v>
      </c>
      <c r="Z22" s="2" t="s">
        <v>332</v>
      </c>
      <c r="AA22" s="15" t="s">
        <v>28</v>
      </c>
      <c r="AB22" s="2" t="s">
        <v>341</v>
      </c>
      <c r="AC22" s="2" t="s">
        <v>333</v>
      </c>
      <c r="AD22" s="2" t="s">
        <v>334</v>
      </c>
      <c r="AE22" s="2" t="s">
        <v>1</v>
      </c>
      <c r="AF22" s="2" t="s">
        <v>2</v>
      </c>
    </row>
    <row r="23" spans="1:32" ht="40.5" x14ac:dyDescent="0.25">
      <c r="A23" s="19" t="s">
        <v>158</v>
      </c>
      <c r="B23" s="19" t="s">
        <v>157</v>
      </c>
      <c r="C23" s="3">
        <v>3</v>
      </c>
      <c r="D23" s="3" t="s">
        <v>161</v>
      </c>
      <c r="E23" s="7">
        <v>0</v>
      </c>
      <c r="F23" s="17">
        <v>1</v>
      </c>
      <c r="G23" s="6">
        <v>0.25</v>
      </c>
      <c r="H23" s="28">
        <f>G23/8</f>
        <v>3.125E-2</v>
      </c>
      <c r="I23" s="17">
        <v>1</v>
      </c>
      <c r="J23" s="6">
        <v>0.5</v>
      </c>
      <c r="K23" s="28">
        <f>J23/8</f>
        <v>6.25E-2</v>
      </c>
      <c r="L23" s="17">
        <v>1</v>
      </c>
      <c r="M23" s="6">
        <v>1</v>
      </c>
      <c r="N23" s="53">
        <f>M23/8</f>
        <v>0.125</v>
      </c>
      <c r="O23" s="17"/>
      <c r="P23" s="6">
        <v>0</v>
      </c>
      <c r="Q23" s="28"/>
      <c r="R23" s="17"/>
      <c r="S23" s="6">
        <v>0</v>
      </c>
      <c r="T23" s="28"/>
      <c r="U23" s="17"/>
      <c r="V23" s="6">
        <v>0</v>
      </c>
      <c r="W23" s="28"/>
      <c r="X23" s="17"/>
      <c r="Y23" s="6">
        <v>0</v>
      </c>
      <c r="Z23" s="28"/>
      <c r="AA23" s="17"/>
      <c r="AB23" s="6">
        <v>0</v>
      </c>
      <c r="AC23" s="28"/>
      <c r="AD23" s="6">
        <f>AVERAGE(G23,J23,M23,P23,S23,V23,Y23,AB23)</f>
        <v>0.21875</v>
      </c>
      <c r="AE23" s="13" t="s">
        <v>170</v>
      </c>
      <c r="AF23" s="7"/>
    </row>
    <row r="24" spans="1:32" x14ac:dyDescent="0.25">
      <c r="A24" s="80" t="s">
        <v>119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</row>
    <row r="25" spans="1:32" ht="51" x14ac:dyDescent="0.25">
      <c r="A25" s="2" t="s">
        <v>53</v>
      </c>
      <c r="B25" s="2" t="s">
        <v>123</v>
      </c>
      <c r="C25" s="2" t="s">
        <v>54</v>
      </c>
      <c r="D25" s="2" t="s">
        <v>0</v>
      </c>
      <c r="E25" s="15" t="s">
        <v>14</v>
      </c>
      <c r="F25" s="15" t="s">
        <v>15</v>
      </c>
      <c r="G25" s="2" t="s">
        <v>78</v>
      </c>
      <c r="H25" s="2" t="s">
        <v>335</v>
      </c>
      <c r="I25" s="15" t="s">
        <v>16</v>
      </c>
      <c r="J25" s="2" t="s">
        <v>336</v>
      </c>
      <c r="K25" s="2" t="s">
        <v>327</v>
      </c>
      <c r="L25" s="15" t="s">
        <v>18</v>
      </c>
      <c r="M25" s="2" t="s">
        <v>337</v>
      </c>
      <c r="N25" s="2" t="s">
        <v>328</v>
      </c>
      <c r="O25" s="15" t="s">
        <v>20</v>
      </c>
      <c r="P25" s="2" t="s">
        <v>338</v>
      </c>
      <c r="Q25" s="2" t="s">
        <v>329</v>
      </c>
      <c r="R25" s="15" t="s">
        <v>22</v>
      </c>
      <c r="S25" s="2" t="s">
        <v>342</v>
      </c>
      <c r="T25" s="2" t="s">
        <v>330</v>
      </c>
      <c r="U25" s="15" t="s">
        <v>24</v>
      </c>
      <c r="V25" s="2" t="s">
        <v>339</v>
      </c>
      <c r="W25" s="2" t="s">
        <v>331</v>
      </c>
      <c r="X25" s="15" t="s">
        <v>26</v>
      </c>
      <c r="Y25" s="2" t="s">
        <v>340</v>
      </c>
      <c r="Z25" s="2" t="s">
        <v>332</v>
      </c>
      <c r="AA25" s="15" t="s">
        <v>28</v>
      </c>
      <c r="AB25" s="2" t="s">
        <v>341</v>
      </c>
      <c r="AC25" s="2" t="s">
        <v>333</v>
      </c>
      <c r="AD25" s="2" t="s">
        <v>334</v>
      </c>
      <c r="AE25" s="2" t="s">
        <v>1</v>
      </c>
      <c r="AF25" s="2" t="s">
        <v>2</v>
      </c>
    </row>
    <row r="26" spans="1:32" ht="54" x14ac:dyDescent="0.25">
      <c r="A26" s="19" t="s">
        <v>162</v>
      </c>
      <c r="B26" s="19" t="s">
        <v>164</v>
      </c>
      <c r="C26" s="24">
        <v>18</v>
      </c>
      <c r="D26" s="3" t="s">
        <v>167</v>
      </c>
      <c r="E26" s="7">
        <v>0</v>
      </c>
      <c r="F26" s="17">
        <v>2</v>
      </c>
      <c r="G26" s="6">
        <v>0.4</v>
      </c>
      <c r="H26" s="28">
        <f>G26/8</f>
        <v>0.05</v>
      </c>
      <c r="I26" s="17">
        <v>2</v>
      </c>
      <c r="J26" s="6">
        <v>0.5</v>
      </c>
      <c r="K26" s="28">
        <f>J26/8</f>
        <v>6.25E-2</v>
      </c>
      <c r="L26" s="17">
        <v>3</v>
      </c>
      <c r="M26" s="6">
        <v>0.5</v>
      </c>
      <c r="N26" s="53">
        <f>M26/8</f>
        <v>6.25E-2</v>
      </c>
      <c r="O26" s="17"/>
      <c r="P26" s="6">
        <v>0</v>
      </c>
      <c r="Q26" s="28"/>
      <c r="R26" s="17"/>
      <c r="S26" s="6">
        <v>0</v>
      </c>
      <c r="T26" s="28"/>
      <c r="U26" s="17"/>
      <c r="V26" s="6">
        <v>0</v>
      </c>
      <c r="W26" s="28"/>
      <c r="X26" s="17"/>
      <c r="Y26" s="6">
        <v>0</v>
      </c>
      <c r="Z26" s="28"/>
      <c r="AA26" s="17"/>
      <c r="AB26" s="6">
        <v>0</v>
      </c>
      <c r="AC26" s="28"/>
      <c r="AD26" s="6">
        <f>AVERAGE(G26,J26,M26,P26,S26,V26,Y26,AB26)</f>
        <v>0.17499999999999999</v>
      </c>
      <c r="AE26" s="13" t="s">
        <v>64</v>
      </c>
      <c r="AF26" s="7"/>
    </row>
    <row r="27" spans="1:32" ht="67.5" x14ac:dyDescent="0.25">
      <c r="A27" s="94" t="s">
        <v>163</v>
      </c>
      <c r="B27" s="19" t="s">
        <v>165</v>
      </c>
      <c r="C27" s="24">
        <v>80</v>
      </c>
      <c r="D27" s="3" t="s">
        <v>168</v>
      </c>
      <c r="E27" s="7">
        <v>10</v>
      </c>
      <c r="F27" s="17">
        <v>10</v>
      </c>
      <c r="G27" s="6">
        <v>0.46</v>
      </c>
      <c r="H27" s="28">
        <f>G27/8</f>
        <v>5.7500000000000002E-2</v>
      </c>
      <c r="I27" s="17">
        <v>10</v>
      </c>
      <c r="J27" s="6">
        <v>1</v>
      </c>
      <c r="K27" s="28">
        <f>J27/8</f>
        <v>0.125</v>
      </c>
      <c r="L27" s="17">
        <v>10</v>
      </c>
      <c r="M27" s="6">
        <v>0.93</v>
      </c>
      <c r="N27" s="53">
        <f>M27/8</f>
        <v>0.11625000000000001</v>
      </c>
      <c r="O27" s="17"/>
      <c r="P27" s="6">
        <v>0</v>
      </c>
      <c r="Q27" s="28"/>
      <c r="R27" s="17"/>
      <c r="S27" s="6">
        <v>0</v>
      </c>
      <c r="T27" s="28"/>
      <c r="U27" s="17"/>
      <c r="V27" s="6">
        <v>0</v>
      </c>
      <c r="W27" s="28"/>
      <c r="X27" s="17"/>
      <c r="Y27" s="6">
        <v>0</v>
      </c>
      <c r="Z27" s="28"/>
      <c r="AA27" s="17"/>
      <c r="AB27" s="6">
        <v>0</v>
      </c>
      <c r="AC27" s="28"/>
      <c r="AD27" s="6">
        <f>AVERAGE(G27,J27,M27,P27,S27,V27,Y27,AB27)</f>
        <v>0.29875000000000002</v>
      </c>
      <c r="AE27" s="13" t="s">
        <v>64</v>
      </c>
      <c r="AF27" s="7"/>
    </row>
    <row r="28" spans="1:32" ht="54" x14ac:dyDescent="0.25">
      <c r="A28" s="95"/>
      <c r="B28" s="47" t="s">
        <v>166</v>
      </c>
      <c r="C28" s="24">
        <v>10</v>
      </c>
      <c r="D28" s="3" t="s">
        <v>169</v>
      </c>
      <c r="E28" s="7">
        <v>0</v>
      </c>
      <c r="F28" s="17">
        <v>1</v>
      </c>
      <c r="G28" s="6">
        <v>1</v>
      </c>
      <c r="H28" s="28">
        <f>G28/8</f>
        <v>0.125</v>
      </c>
      <c r="I28" s="17">
        <v>2</v>
      </c>
      <c r="J28" s="6">
        <v>1</v>
      </c>
      <c r="K28" s="28">
        <f>J28/8</f>
        <v>0.125</v>
      </c>
      <c r="L28" s="17">
        <v>2</v>
      </c>
      <c r="M28" s="6">
        <v>1</v>
      </c>
      <c r="N28" s="53">
        <f>M28/8</f>
        <v>0.125</v>
      </c>
      <c r="O28" s="17"/>
      <c r="P28" s="6">
        <v>0</v>
      </c>
      <c r="Q28" s="28"/>
      <c r="R28" s="17"/>
      <c r="S28" s="6">
        <v>0</v>
      </c>
      <c r="T28" s="28"/>
      <c r="U28" s="17"/>
      <c r="V28" s="6">
        <v>0</v>
      </c>
      <c r="W28" s="28"/>
      <c r="X28" s="17"/>
      <c r="Y28" s="6">
        <v>0</v>
      </c>
      <c r="Z28" s="28"/>
      <c r="AA28" s="17"/>
      <c r="AB28" s="6">
        <v>0</v>
      </c>
      <c r="AC28" s="28"/>
      <c r="AD28" s="6">
        <f>AVERAGE(G28,J28,M28,P28,S28,V28,Y28,AB28)</f>
        <v>0.375</v>
      </c>
      <c r="AE28" s="13" t="s">
        <v>170</v>
      </c>
      <c r="AF28" s="7"/>
    </row>
    <row r="29" spans="1:32" x14ac:dyDescent="0.25">
      <c r="A29" s="80" t="s">
        <v>120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</row>
    <row r="30" spans="1:32" ht="51" x14ac:dyDescent="0.25">
      <c r="A30" s="2" t="s">
        <v>53</v>
      </c>
      <c r="B30" s="2" t="s">
        <v>123</v>
      </c>
      <c r="C30" s="2" t="s">
        <v>54</v>
      </c>
      <c r="D30" s="2" t="s">
        <v>0</v>
      </c>
      <c r="E30" s="15" t="s">
        <v>14</v>
      </c>
      <c r="F30" s="15" t="s">
        <v>15</v>
      </c>
      <c r="G30" s="2" t="s">
        <v>78</v>
      </c>
      <c r="H30" s="2" t="s">
        <v>335</v>
      </c>
      <c r="I30" s="15" t="s">
        <v>16</v>
      </c>
      <c r="J30" s="2" t="s">
        <v>336</v>
      </c>
      <c r="K30" s="2" t="s">
        <v>327</v>
      </c>
      <c r="L30" s="15" t="s">
        <v>18</v>
      </c>
      <c r="M30" s="2" t="s">
        <v>337</v>
      </c>
      <c r="N30" s="2" t="s">
        <v>328</v>
      </c>
      <c r="O30" s="15" t="s">
        <v>20</v>
      </c>
      <c r="P30" s="2" t="s">
        <v>338</v>
      </c>
      <c r="Q30" s="2" t="s">
        <v>329</v>
      </c>
      <c r="R30" s="15" t="s">
        <v>22</v>
      </c>
      <c r="S30" s="2" t="s">
        <v>342</v>
      </c>
      <c r="T30" s="2" t="s">
        <v>330</v>
      </c>
      <c r="U30" s="15" t="s">
        <v>24</v>
      </c>
      <c r="V30" s="2" t="s">
        <v>339</v>
      </c>
      <c r="W30" s="2" t="s">
        <v>331</v>
      </c>
      <c r="X30" s="15" t="s">
        <v>26</v>
      </c>
      <c r="Y30" s="2" t="s">
        <v>340</v>
      </c>
      <c r="Z30" s="2" t="s">
        <v>332</v>
      </c>
      <c r="AA30" s="15" t="s">
        <v>28</v>
      </c>
      <c r="AB30" s="2" t="s">
        <v>341</v>
      </c>
      <c r="AC30" s="2" t="s">
        <v>333</v>
      </c>
      <c r="AD30" s="2" t="s">
        <v>334</v>
      </c>
      <c r="AE30" s="2" t="s">
        <v>1</v>
      </c>
      <c r="AF30" s="2" t="s">
        <v>2</v>
      </c>
    </row>
    <row r="31" spans="1:32" ht="94.5" x14ac:dyDescent="0.25">
      <c r="A31" s="19" t="s">
        <v>171</v>
      </c>
      <c r="B31" s="19" t="s">
        <v>172</v>
      </c>
      <c r="C31" s="3" t="s">
        <v>173</v>
      </c>
      <c r="D31" s="3" t="s">
        <v>175</v>
      </c>
      <c r="E31" s="7">
        <v>1</v>
      </c>
      <c r="F31" s="17">
        <v>1</v>
      </c>
      <c r="G31" s="6">
        <v>0.71</v>
      </c>
      <c r="H31" s="28">
        <f>G31/8</f>
        <v>8.8749999999999996E-2</v>
      </c>
      <c r="I31" s="17">
        <v>1</v>
      </c>
      <c r="J31" s="6">
        <v>0.9</v>
      </c>
      <c r="K31" s="28">
        <f>J31/8</f>
        <v>0.1125</v>
      </c>
      <c r="L31" s="17">
        <v>0</v>
      </c>
      <c r="M31" s="6">
        <v>0.9</v>
      </c>
      <c r="N31" s="53">
        <f>M31/8</f>
        <v>0.1125</v>
      </c>
      <c r="O31" s="17"/>
      <c r="P31" s="6">
        <v>0</v>
      </c>
      <c r="Q31" s="28"/>
      <c r="R31" s="17"/>
      <c r="S31" s="6">
        <v>0</v>
      </c>
      <c r="T31" s="28"/>
      <c r="U31" s="17"/>
      <c r="V31" s="6">
        <v>0</v>
      </c>
      <c r="W31" s="28"/>
      <c r="X31" s="17"/>
      <c r="Y31" s="6">
        <v>0</v>
      </c>
      <c r="Z31" s="28"/>
      <c r="AA31" s="17"/>
      <c r="AB31" s="6">
        <v>0</v>
      </c>
      <c r="AC31" s="28"/>
      <c r="AD31" s="6">
        <f>AVERAGE(G31,J31,M31,P31,S31,V31,Y31,AB31)</f>
        <v>0.31374999999999997</v>
      </c>
      <c r="AE31" s="13" t="s">
        <v>174</v>
      </c>
      <c r="AF31" s="7"/>
    </row>
    <row r="32" spans="1:32" x14ac:dyDescent="0.25">
      <c r="A32" s="80" t="s">
        <v>121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</row>
    <row r="33" spans="1:32" ht="51" x14ac:dyDescent="0.25">
      <c r="A33" s="2" t="s">
        <v>53</v>
      </c>
      <c r="B33" s="2" t="s">
        <v>123</v>
      </c>
      <c r="C33" s="2" t="s">
        <v>54</v>
      </c>
      <c r="D33" s="2" t="s">
        <v>0</v>
      </c>
      <c r="E33" s="15" t="s">
        <v>14</v>
      </c>
      <c r="F33" s="15" t="s">
        <v>15</v>
      </c>
      <c r="G33" s="2" t="s">
        <v>78</v>
      </c>
      <c r="H33" s="2" t="s">
        <v>335</v>
      </c>
      <c r="I33" s="15" t="s">
        <v>16</v>
      </c>
      <c r="J33" s="2" t="s">
        <v>336</v>
      </c>
      <c r="K33" s="2" t="s">
        <v>327</v>
      </c>
      <c r="L33" s="15" t="s">
        <v>18</v>
      </c>
      <c r="M33" s="2" t="s">
        <v>337</v>
      </c>
      <c r="N33" s="2" t="s">
        <v>328</v>
      </c>
      <c r="O33" s="15" t="s">
        <v>20</v>
      </c>
      <c r="P33" s="2" t="s">
        <v>338</v>
      </c>
      <c r="Q33" s="2" t="s">
        <v>329</v>
      </c>
      <c r="R33" s="15" t="s">
        <v>22</v>
      </c>
      <c r="S33" s="2" t="s">
        <v>342</v>
      </c>
      <c r="T33" s="2" t="s">
        <v>330</v>
      </c>
      <c r="U33" s="15" t="s">
        <v>24</v>
      </c>
      <c r="V33" s="2" t="s">
        <v>339</v>
      </c>
      <c r="W33" s="2" t="s">
        <v>331</v>
      </c>
      <c r="X33" s="15" t="s">
        <v>26</v>
      </c>
      <c r="Y33" s="2" t="s">
        <v>340</v>
      </c>
      <c r="Z33" s="2" t="s">
        <v>332</v>
      </c>
      <c r="AA33" s="15" t="s">
        <v>28</v>
      </c>
      <c r="AB33" s="2" t="s">
        <v>341</v>
      </c>
      <c r="AC33" s="2" t="s">
        <v>333</v>
      </c>
      <c r="AD33" s="2" t="s">
        <v>334</v>
      </c>
      <c r="AE33" s="2" t="s">
        <v>1</v>
      </c>
      <c r="AF33" s="2" t="s">
        <v>2</v>
      </c>
    </row>
    <row r="34" spans="1:32" ht="81" x14ac:dyDescent="0.25">
      <c r="A34" s="19" t="s">
        <v>176</v>
      </c>
      <c r="B34" s="19" t="s">
        <v>177</v>
      </c>
      <c r="C34" s="3" t="s">
        <v>178</v>
      </c>
      <c r="D34" s="3" t="s">
        <v>309</v>
      </c>
      <c r="E34" s="7">
        <v>0</v>
      </c>
      <c r="F34" s="17">
        <v>1</v>
      </c>
      <c r="G34" s="6">
        <v>0</v>
      </c>
      <c r="H34" s="28">
        <f>G34/8</f>
        <v>0</v>
      </c>
      <c r="I34" s="17">
        <v>1</v>
      </c>
      <c r="J34" s="6">
        <v>0.8</v>
      </c>
      <c r="K34" s="28">
        <f>J34/8</f>
        <v>0.1</v>
      </c>
      <c r="L34" s="17">
        <v>1</v>
      </c>
      <c r="M34" s="6">
        <v>0.9</v>
      </c>
      <c r="N34" s="53">
        <f>M34/8</f>
        <v>0.1125</v>
      </c>
      <c r="O34" s="17"/>
      <c r="P34" s="6">
        <v>0</v>
      </c>
      <c r="Q34" s="28"/>
      <c r="R34" s="17"/>
      <c r="S34" s="6">
        <v>0</v>
      </c>
      <c r="T34" s="28"/>
      <c r="U34" s="17"/>
      <c r="V34" s="6">
        <v>0</v>
      </c>
      <c r="W34" s="28"/>
      <c r="X34" s="17"/>
      <c r="Y34" s="6">
        <v>0</v>
      </c>
      <c r="Z34" s="28"/>
      <c r="AA34" s="17"/>
      <c r="AB34" s="6">
        <v>0</v>
      </c>
      <c r="AC34" s="28"/>
      <c r="AD34" s="6">
        <f>AVERAGE(G34,J34,M34,P34,S34,V34,Y34,AB34)</f>
        <v>0.21250000000000002</v>
      </c>
      <c r="AE34" s="13" t="s">
        <v>190</v>
      </c>
      <c r="AF34" s="7"/>
    </row>
    <row r="35" spans="1:32" s="54" customFormat="1" ht="33" customHeight="1" x14ac:dyDescent="0.25">
      <c r="A35" s="91" t="s">
        <v>179</v>
      </c>
      <c r="B35" s="9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</row>
    <row r="36" spans="1:32" x14ac:dyDescent="0.25">
      <c r="A36" s="77" t="s">
        <v>180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9"/>
    </row>
    <row r="37" spans="1:32" x14ac:dyDescent="0.25">
      <c r="A37" s="80" t="s">
        <v>181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</row>
    <row r="38" spans="1:32" ht="51" x14ac:dyDescent="0.25">
      <c r="A38" s="2" t="s">
        <v>53</v>
      </c>
      <c r="B38" s="2" t="s">
        <v>123</v>
      </c>
      <c r="C38" s="2" t="s">
        <v>54</v>
      </c>
      <c r="D38" s="2" t="s">
        <v>0</v>
      </c>
      <c r="E38" s="15" t="s">
        <v>14</v>
      </c>
      <c r="F38" s="15" t="s">
        <v>15</v>
      </c>
      <c r="G38" s="2" t="s">
        <v>78</v>
      </c>
      <c r="H38" s="2" t="s">
        <v>335</v>
      </c>
      <c r="I38" s="15" t="s">
        <v>16</v>
      </c>
      <c r="J38" s="2" t="s">
        <v>336</v>
      </c>
      <c r="K38" s="2" t="s">
        <v>327</v>
      </c>
      <c r="L38" s="15" t="s">
        <v>18</v>
      </c>
      <c r="M38" s="2" t="s">
        <v>337</v>
      </c>
      <c r="N38" s="2" t="s">
        <v>328</v>
      </c>
      <c r="O38" s="15" t="s">
        <v>20</v>
      </c>
      <c r="P38" s="2" t="s">
        <v>338</v>
      </c>
      <c r="Q38" s="2" t="s">
        <v>329</v>
      </c>
      <c r="R38" s="15" t="s">
        <v>22</v>
      </c>
      <c r="S38" s="2" t="s">
        <v>342</v>
      </c>
      <c r="T38" s="2" t="s">
        <v>330</v>
      </c>
      <c r="U38" s="15" t="s">
        <v>24</v>
      </c>
      <c r="V38" s="2" t="s">
        <v>339</v>
      </c>
      <c r="W38" s="2" t="s">
        <v>331</v>
      </c>
      <c r="X38" s="15" t="s">
        <v>26</v>
      </c>
      <c r="Y38" s="2" t="s">
        <v>340</v>
      </c>
      <c r="Z38" s="2" t="s">
        <v>332</v>
      </c>
      <c r="AA38" s="15" t="s">
        <v>28</v>
      </c>
      <c r="AB38" s="2" t="s">
        <v>341</v>
      </c>
      <c r="AC38" s="2" t="s">
        <v>333</v>
      </c>
      <c r="AD38" s="2" t="s">
        <v>334</v>
      </c>
      <c r="AE38" s="2" t="s">
        <v>1</v>
      </c>
      <c r="AF38" s="2" t="s">
        <v>2</v>
      </c>
    </row>
    <row r="39" spans="1:32" ht="27" x14ac:dyDescent="0.25">
      <c r="A39" s="92" t="s">
        <v>182</v>
      </c>
      <c r="B39" s="19" t="s">
        <v>183</v>
      </c>
      <c r="C39" s="24" t="s">
        <v>185</v>
      </c>
      <c r="D39" s="19" t="s">
        <v>187</v>
      </c>
      <c r="E39" s="7">
        <v>0</v>
      </c>
      <c r="F39" s="17">
        <v>1</v>
      </c>
      <c r="G39" s="6">
        <v>1</v>
      </c>
      <c r="H39" s="28">
        <f>G39/8</f>
        <v>0.125</v>
      </c>
      <c r="I39" s="17">
        <v>1</v>
      </c>
      <c r="J39" s="6">
        <v>1</v>
      </c>
      <c r="K39" s="28">
        <f>J39/8</f>
        <v>0.125</v>
      </c>
      <c r="L39" s="17">
        <v>1</v>
      </c>
      <c r="M39" s="6">
        <v>1</v>
      </c>
      <c r="N39" s="53">
        <f>M39/8</f>
        <v>0.125</v>
      </c>
      <c r="O39" s="17"/>
      <c r="P39" s="6">
        <v>0</v>
      </c>
      <c r="Q39" s="28"/>
      <c r="R39" s="17"/>
      <c r="S39" s="6">
        <v>0</v>
      </c>
      <c r="T39" s="28"/>
      <c r="U39" s="17"/>
      <c r="V39" s="6">
        <v>0</v>
      </c>
      <c r="W39" s="28"/>
      <c r="X39" s="17"/>
      <c r="Y39" s="6">
        <v>0</v>
      </c>
      <c r="Z39" s="28"/>
      <c r="AA39" s="17"/>
      <c r="AB39" s="6">
        <v>0</v>
      </c>
      <c r="AC39" s="28"/>
      <c r="AD39" s="6">
        <f>AVERAGE(G39,J39,M39,P39,S39,V39,Y39,AB39)</f>
        <v>0.375</v>
      </c>
      <c r="AE39" s="13" t="s">
        <v>189</v>
      </c>
      <c r="AF39" s="7"/>
    </row>
    <row r="40" spans="1:32" ht="54" x14ac:dyDescent="0.25">
      <c r="A40" s="93"/>
      <c r="B40" s="19" t="s">
        <v>184</v>
      </c>
      <c r="C40" s="24" t="s">
        <v>186</v>
      </c>
      <c r="D40" s="19" t="s">
        <v>188</v>
      </c>
      <c r="E40" s="7">
        <v>2</v>
      </c>
      <c r="F40" s="17">
        <v>0</v>
      </c>
      <c r="G40" s="6">
        <v>1</v>
      </c>
      <c r="H40" s="28">
        <f>G40/8</f>
        <v>0.125</v>
      </c>
      <c r="I40" s="17">
        <v>1</v>
      </c>
      <c r="J40" s="6">
        <v>0.97</v>
      </c>
      <c r="K40" s="28">
        <f>J40/8</f>
        <v>0.12125</v>
      </c>
      <c r="L40" s="17">
        <v>1</v>
      </c>
      <c r="M40" s="6">
        <v>0.6</v>
      </c>
      <c r="N40" s="53">
        <f>M40/8</f>
        <v>7.4999999999999997E-2</v>
      </c>
      <c r="O40" s="17"/>
      <c r="P40" s="6">
        <v>0</v>
      </c>
      <c r="Q40" s="28"/>
      <c r="R40" s="17"/>
      <c r="S40" s="6">
        <v>0</v>
      </c>
      <c r="T40" s="28"/>
      <c r="U40" s="17"/>
      <c r="V40" s="6">
        <v>0</v>
      </c>
      <c r="W40" s="28"/>
      <c r="X40" s="17"/>
      <c r="Y40" s="6">
        <v>0</v>
      </c>
      <c r="Z40" s="28"/>
      <c r="AA40" s="17"/>
      <c r="AB40" s="6">
        <v>0</v>
      </c>
      <c r="AC40" s="28"/>
      <c r="AD40" s="6">
        <f>AVERAGE(G40,J40,M40,P40,S40,V40,Y40,AB40)</f>
        <v>0.32124999999999998</v>
      </c>
      <c r="AE40" s="13" t="s">
        <v>189</v>
      </c>
      <c r="AF40" s="7"/>
    </row>
    <row r="41" spans="1:32" s="54" customFormat="1" ht="24" customHeight="1" x14ac:dyDescent="0.25">
      <c r="A41" s="91" t="s">
        <v>191</v>
      </c>
      <c r="B41" s="9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</row>
    <row r="42" spans="1:32" x14ac:dyDescent="0.25">
      <c r="A42" s="77" t="s">
        <v>192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9"/>
    </row>
    <row r="43" spans="1:32" x14ac:dyDescent="0.25">
      <c r="A43" s="80" t="s">
        <v>193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</row>
    <row r="44" spans="1:32" ht="51" x14ac:dyDescent="0.25">
      <c r="A44" s="2" t="s">
        <v>53</v>
      </c>
      <c r="B44" s="2" t="s">
        <v>123</v>
      </c>
      <c r="C44" s="2" t="s">
        <v>54</v>
      </c>
      <c r="D44" s="2" t="s">
        <v>0</v>
      </c>
      <c r="E44" s="15" t="s">
        <v>14</v>
      </c>
      <c r="F44" s="15" t="s">
        <v>15</v>
      </c>
      <c r="G44" s="2" t="s">
        <v>78</v>
      </c>
      <c r="H44" s="2" t="s">
        <v>335</v>
      </c>
      <c r="I44" s="15" t="s">
        <v>16</v>
      </c>
      <c r="J44" s="2" t="s">
        <v>336</v>
      </c>
      <c r="K44" s="2" t="s">
        <v>327</v>
      </c>
      <c r="L44" s="15" t="s">
        <v>18</v>
      </c>
      <c r="M44" s="2" t="s">
        <v>337</v>
      </c>
      <c r="N44" s="2" t="s">
        <v>328</v>
      </c>
      <c r="O44" s="15" t="s">
        <v>20</v>
      </c>
      <c r="P44" s="2" t="s">
        <v>338</v>
      </c>
      <c r="Q44" s="2" t="s">
        <v>329</v>
      </c>
      <c r="R44" s="15" t="s">
        <v>22</v>
      </c>
      <c r="S44" s="2" t="s">
        <v>342</v>
      </c>
      <c r="T44" s="2" t="s">
        <v>330</v>
      </c>
      <c r="U44" s="15" t="s">
        <v>24</v>
      </c>
      <c r="V44" s="2" t="s">
        <v>339</v>
      </c>
      <c r="W44" s="2" t="s">
        <v>331</v>
      </c>
      <c r="X44" s="15" t="s">
        <v>26</v>
      </c>
      <c r="Y44" s="2" t="s">
        <v>340</v>
      </c>
      <c r="Z44" s="2" t="s">
        <v>332</v>
      </c>
      <c r="AA44" s="15" t="s">
        <v>28</v>
      </c>
      <c r="AB44" s="2" t="s">
        <v>341</v>
      </c>
      <c r="AC44" s="2" t="s">
        <v>333</v>
      </c>
      <c r="AD44" s="2" t="s">
        <v>334</v>
      </c>
      <c r="AE44" s="2" t="s">
        <v>1</v>
      </c>
      <c r="AF44" s="2" t="s">
        <v>2</v>
      </c>
    </row>
    <row r="45" spans="1:32" ht="94.5" x14ac:dyDescent="0.25">
      <c r="A45" s="19" t="s">
        <v>194</v>
      </c>
      <c r="B45" s="19" t="s">
        <v>195</v>
      </c>
      <c r="C45" s="19" t="s">
        <v>196</v>
      </c>
      <c r="D45" s="19" t="s">
        <v>197</v>
      </c>
      <c r="E45" s="7">
        <v>1</v>
      </c>
      <c r="F45" s="17">
        <v>1</v>
      </c>
      <c r="G45" s="6">
        <v>0.75</v>
      </c>
      <c r="H45" s="28">
        <f>G45/8</f>
        <v>9.375E-2</v>
      </c>
      <c r="I45" s="17">
        <v>1</v>
      </c>
      <c r="J45" s="6">
        <v>0.77</v>
      </c>
      <c r="K45" s="28">
        <f>J45/8</f>
        <v>9.6250000000000002E-2</v>
      </c>
      <c r="L45" s="17">
        <v>1</v>
      </c>
      <c r="M45" s="6">
        <v>0.8</v>
      </c>
      <c r="N45" s="53">
        <f>M45/8</f>
        <v>0.1</v>
      </c>
      <c r="O45" s="17"/>
      <c r="P45" s="6">
        <v>0</v>
      </c>
      <c r="Q45" s="28"/>
      <c r="R45" s="17"/>
      <c r="S45" s="6">
        <v>0</v>
      </c>
      <c r="T45" s="28"/>
      <c r="U45" s="17"/>
      <c r="V45" s="6">
        <v>0</v>
      </c>
      <c r="W45" s="28"/>
      <c r="X45" s="17"/>
      <c r="Y45" s="6">
        <v>0</v>
      </c>
      <c r="Z45" s="28"/>
      <c r="AA45" s="17"/>
      <c r="AB45" s="6">
        <v>0</v>
      </c>
      <c r="AC45" s="28"/>
      <c r="AD45" s="6">
        <f>AVERAGE(G45,J45,M45,P45,S45,V45,Y45,AB45)</f>
        <v>0.29000000000000004</v>
      </c>
      <c r="AE45" s="13" t="s">
        <v>189</v>
      </c>
      <c r="AF45" s="7"/>
    </row>
    <row r="46" spans="1:32" x14ac:dyDescent="0.25">
      <c r="A46" s="80" t="s">
        <v>198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</row>
    <row r="47" spans="1:32" ht="51" x14ac:dyDescent="0.25">
      <c r="A47" s="2" t="s">
        <v>53</v>
      </c>
      <c r="B47" s="2" t="s">
        <v>123</v>
      </c>
      <c r="C47" s="2" t="s">
        <v>54</v>
      </c>
      <c r="D47" s="2" t="s">
        <v>0</v>
      </c>
      <c r="E47" s="15" t="s">
        <v>14</v>
      </c>
      <c r="F47" s="15" t="s">
        <v>15</v>
      </c>
      <c r="G47" s="2" t="s">
        <v>78</v>
      </c>
      <c r="H47" s="2" t="s">
        <v>335</v>
      </c>
      <c r="I47" s="15" t="s">
        <v>16</v>
      </c>
      <c r="J47" s="2" t="s">
        <v>336</v>
      </c>
      <c r="K47" s="2" t="s">
        <v>327</v>
      </c>
      <c r="L47" s="15" t="s">
        <v>18</v>
      </c>
      <c r="M47" s="2" t="s">
        <v>337</v>
      </c>
      <c r="N47" s="2" t="s">
        <v>328</v>
      </c>
      <c r="O47" s="15" t="s">
        <v>20</v>
      </c>
      <c r="P47" s="2" t="s">
        <v>338</v>
      </c>
      <c r="Q47" s="2" t="s">
        <v>329</v>
      </c>
      <c r="R47" s="15" t="s">
        <v>22</v>
      </c>
      <c r="S47" s="2" t="s">
        <v>342</v>
      </c>
      <c r="T47" s="2" t="s">
        <v>330</v>
      </c>
      <c r="U47" s="15" t="s">
        <v>24</v>
      </c>
      <c r="V47" s="2" t="s">
        <v>339</v>
      </c>
      <c r="W47" s="2" t="s">
        <v>331</v>
      </c>
      <c r="X47" s="15" t="s">
        <v>26</v>
      </c>
      <c r="Y47" s="2" t="s">
        <v>340</v>
      </c>
      <c r="Z47" s="2" t="s">
        <v>332</v>
      </c>
      <c r="AA47" s="15" t="s">
        <v>28</v>
      </c>
      <c r="AB47" s="2" t="s">
        <v>341</v>
      </c>
      <c r="AC47" s="2" t="s">
        <v>333</v>
      </c>
      <c r="AD47" s="2" t="s">
        <v>334</v>
      </c>
      <c r="AE47" s="2" t="s">
        <v>1</v>
      </c>
      <c r="AF47" s="2" t="s">
        <v>2</v>
      </c>
    </row>
    <row r="48" spans="1:32" ht="81" x14ac:dyDescent="0.25">
      <c r="A48" s="19" t="s">
        <v>199</v>
      </c>
      <c r="B48" s="19" t="s">
        <v>200</v>
      </c>
      <c r="C48" s="19" t="s">
        <v>201</v>
      </c>
      <c r="D48" s="19" t="s">
        <v>202</v>
      </c>
      <c r="E48" s="22">
        <v>1</v>
      </c>
      <c r="F48" s="17">
        <v>1</v>
      </c>
      <c r="G48" s="6">
        <v>0.25</v>
      </c>
      <c r="H48" s="28">
        <f>G48/8</f>
        <v>3.125E-2</v>
      </c>
      <c r="I48" s="17">
        <v>1</v>
      </c>
      <c r="J48" s="6">
        <v>0.98</v>
      </c>
      <c r="K48" s="28">
        <f>J48/8</f>
        <v>0.1225</v>
      </c>
      <c r="L48" s="17">
        <v>1</v>
      </c>
      <c r="M48" s="6">
        <v>0.7</v>
      </c>
      <c r="N48" s="53">
        <f>M48/8</f>
        <v>8.7499999999999994E-2</v>
      </c>
      <c r="O48" s="17"/>
      <c r="P48" s="6">
        <v>0</v>
      </c>
      <c r="Q48" s="28"/>
      <c r="R48" s="17"/>
      <c r="S48" s="6">
        <v>0</v>
      </c>
      <c r="T48" s="28"/>
      <c r="U48" s="17"/>
      <c r="V48" s="6">
        <v>0</v>
      </c>
      <c r="W48" s="28"/>
      <c r="X48" s="17"/>
      <c r="Y48" s="6">
        <v>0</v>
      </c>
      <c r="Z48" s="28"/>
      <c r="AA48" s="17"/>
      <c r="AB48" s="6">
        <v>0</v>
      </c>
      <c r="AC48" s="28"/>
      <c r="AD48" s="6">
        <f>AVERAGE(G48,J48,M48,P48,S48,V48,Y48,AB48)</f>
        <v>0.24124999999999999</v>
      </c>
      <c r="AE48" s="13" t="s">
        <v>190</v>
      </c>
      <c r="AF48" s="7"/>
    </row>
    <row r="49" spans="1:30" ht="33.75" customHeight="1" x14ac:dyDescent="0.25">
      <c r="A49" s="87" t="s">
        <v>310</v>
      </c>
      <c r="B49" s="87"/>
      <c r="C49" s="87"/>
      <c r="D49" s="87"/>
      <c r="E49" s="87"/>
      <c r="F49" s="87"/>
      <c r="G49" s="35">
        <f>AVERAGE(G48,G45,G40,G39,G34,G31,G28,G27,G26,G23,G20,G19,G16,G13)</f>
        <v>0.69500000000000006</v>
      </c>
      <c r="H49" s="28">
        <f>AVERAGE(H48,H45,H40,H39,H34,H31,H28,H27,H26,H23,H20,H19,H16,H13)</f>
        <v>8.6875000000000008E-2</v>
      </c>
      <c r="I49" s="84">
        <f>AVERAGE(J48,J45,J40,J39,J34,J31,J28,J27,J26,J23,J20,J19,J16,J13)</f>
        <v>0.88714285714285712</v>
      </c>
      <c r="J49" s="84"/>
      <c r="K49" s="28">
        <f>AVERAGE(K48,K45,K40,K39,K34,K31,K28,K27,K26,K23,K20,K19,K16,K13)</f>
        <v>0.11089285714285714</v>
      </c>
      <c r="L49" s="84">
        <f>AVERAGE(M48,M45,M40,M39,M34,M31,M28,M27,M26,M23,M20,M19,M16,M13)</f>
        <v>0.86642857142857144</v>
      </c>
      <c r="M49" s="84"/>
      <c r="N49" s="53">
        <f>AVERAGE(N48,N45,N40,N39,N34,N31,N28,N27,N26,N23,N20,N19,N16,N13)</f>
        <v>0.10830357142857143</v>
      </c>
      <c r="O49" s="84">
        <f>AVERAGE(P48,P45,P40,P39,P34,P31,P28,P27,P26,P23,P20,P19,P16,P13)</f>
        <v>0</v>
      </c>
      <c r="P49" s="84"/>
      <c r="Q49" s="28"/>
      <c r="R49" s="84">
        <f>AVERAGE(S48,S45,S40,S39,S34,S31,S28,S27,S26,S23,S20,S19,S16,S13)</f>
        <v>0</v>
      </c>
      <c r="S49" s="84"/>
      <c r="T49" s="28"/>
      <c r="U49" s="84">
        <f>AVERAGE(V48,V45,V40,V39,V34,V31,V28,V27,V26,V23,V20,V19,V16,V13)</f>
        <v>0</v>
      </c>
      <c r="V49" s="84"/>
      <c r="W49" s="28"/>
      <c r="X49" s="84">
        <f>AVERAGE(Y48,Y45,Y40,Y39,Y34,Y31,Y28,Y27,Y26,Y23,Y20,Y19,Y16,Y13)</f>
        <v>0</v>
      </c>
      <c r="Y49" s="84"/>
      <c r="Z49" s="28"/>
      <c r="AA49" s="84">
        <f>AVERAGE(AB48,AB45,AB40,AB39,AB34,AB31,AB28,AB27,AB26,AB23,AB20,AB19,AB16,AB13)</f>
        <v>0</v>
      </c>
      <c r="AB49" s="84"/>
      <c r="AC49" s="28"/>
      <c r="AD49" s="6">
        <f>AVERAGE(AD48,AD45,AD40,AD39,AD34,AD31,AD28,AD27,AD26,AD23,AD20,AD19,AD16,AD13)</f>
        <v>0.30607142857142861</v>
      </c>
    </row>
    <row r="50" spans="1:30" x14ac:dyDescent="0.25">
      <c r="G50" s="45"/>
      <c r="H50" s="45"/>
    </row>
  </sheetData>
  <mergeCells count="34">
    <mergeCell ref="A39:A40"/>
    <mergeCell ref="A42:AF42"/>
    <mergeCell ref="A41:AF41"/>
    <mergeCell ref="A43:AF43"/>
    <mergeCell ref="A46:AF46"/>
    <mergeCell ref="A27:A28"/>
    <mergeCell ref="A36:AF36"/>
    <mergeCell ref="A35:AF35"/>
    <mergeCell ref="A37:AF37"/>
    <mergeCell ref="A24:AF24"/>
    <mergeCell ref="A29:AF29"/>
    <mergeCell ref="A32:AF32"/>
    <mergeCell ref="A19:A20"/>
    <mergeCell ref="C1:AF2"/>
    <mergeCell ref="C3:AF3"/>
    <mergeCell ref="C4:AF4"/>
    <mergeCell ref="C5:AF5"/>
    <mergeCell ref="C6:AF6"/>
    <mergeCell ref="R49:S49"/>
    <mergeCell ref="U49:V49"/>
    <mergeCell ref="X49:Y49"/>
    <mergeCell ref="AA49:AB49"/>
    <mergeCell ref="A1:B6"/>
    <mergeCell ref="A49:F49"/>
    <mergeCell ref="I49:J49"/>
    <mergeCell ref="L49:M49"/>
    <mergeCell ref="O49:P49"/>
    <mergeCell ref="A14:AF14"/>
    <mergeCell ref="A17:AF17"/>
    <mergeCell ref="A21:AF21"/>
    <mergeCell ref="A8:AF8"/>
    <mergeCell ref="A10:AF10"/>
    <mergeCell ref="A9:AF9"/>
    <mergeCell ref="A11:AF11"/>
  </mergeCells>
  <conditionalFormatting sqref="G13 O49 R49 U49 X49 AD49 AA49 L49 G49 I49">
    <cfRule type="cellIs" dxfId="415" priority="249" operator="between">
      <formula>0.9</formula>
      <formula>1</formula>
    </cfRule>
    <cfRule type="cellIs" dxfId="414" priority="250" operator="between">
      <formula>0.7</formula>
      <formula>0.89</formula>
    </cfRule>
    <cfRule type="cellIs" dxfId="413" priority="251" operator="between">
      <formula>0.6</formula>
      <formula>0.69</formula>
    </cfRule>
    <cfRule type="cellIs" dxfId="412" priority="252" operator="between">
      <formula>0.01</formula>
      <formula>0.59</formula>
    </cfRule>
  </conditionalFormatting>
  <conditionalFormatting sqref="AD13">
    <cfRule type="cellIs" dxfId="411" priority="245" operator="between">
      <formula>0.9</formula>
      <formula>1</formula>
    </cfRule>
    <cfRule type="cellIs" dxfId="410" priority="246" operator="between">
      <formula>0.7</formula>
      <formula>0.89</formula>
    </cfRule>
    <cfRule type="cellIs" dxfId="409" priority="247" operator="between">
      <formula>0.6</formula>
      <formula>0.69</formula>
    </cfRule>
    <cfRule type="cellIs" dxfId="408" priority="248" operator="between">
      <formula>0.01</formula>
      <formula>0.59</formula>
    </cfRule>
  </conditionalFormatting>
  <conditionalFormatting sqref="AB13:AC13 Y13:Z13 V13:W13 S13:T13 P13:Q13 M13 J13">
    <cfRule type="cellIs" dxfId="407" priority="241" operator="between">
      <formula>0.9</formula>
      <formula>1</formula>
    </cfRule>
    <cfRule type="cellIs" dxfId="406" priority="242" operator="between">
      <formula>0.7</formula>
      <formula>0.89</formula>
    </cfRule>
    <cfRule type="cellIs" dxfId="405" priority="243" operator="between">
      <formula>0.6</formula>
      <formula>0.69</formula>
    </cfRule>
    <cfRule type="cellIs" dxfId="404" priority="244" operator="between">
      <formula>0.01</formula>
      <formula>0.59</formula>
    </cfRule>
  </conditionalFormatting>
  <conditionalFormatting sqref="G16">
    <cfRule type="cellIs" dxfId="403" priority="237" operator="between">
      <formula>0.9</formula>
      <formula>1</formula>
    </cfRule>
    <cfRule type="cellIs" dxfId="402" priority="238" operator="between">
      <formula>0.7</formula>
      <formula>0.89</formula>
    </cfRule>
    <cfRule type="cellIs" dxfId="401" priority="239" operator="between">
      <formula>0.6</formula>
      <formula>0.69</formula>
    </cfRule>
    <cfRule type="cellIs" dxfId="400" priority="240" operator="between">
      <formula>0.01</formula>
      <formula>0.59</formula>
    </cfRule>
  </conditionalFormatting>
  <conditionalFormatting sqref="G45">
    <cfRule type="cellIs" dxfId="399" priority="129" operator="between">
      <formula>0.9</formula>
      <formula>1</formula>
    </cfRule>
    <cfRule type="cellIs" dxfId="398" priority="130" operator="between">
      <formula>0.7</formula>
      <formula>0.89</formula>
    </cfRule>
    <cfRule type="cellIs" dxfId="397" priority="131" operator="between">
      <formula>0.6</formula>
      <formula>0.69</formula>
    </cfRule>
    <cfRule type="cellIs" dxfId="396" priority="132" operator="between">
      <formula>0.01</formula>
      <formula>0.59</formula>
    </cfRule>
  </conditionalFormatting>
  <conditionalFormatting sqref="G19">
    <cfRule type="cellIs" dxfId="395" priority="225" operator="between">
      <formula>0.9</formula>
      <formula>1</formula>
    </cfRule>
    <cfRule type="cellIs" dxfId="394" priority="226" operator="between">
      <formula>0.7</formula>
      <formula>0.89</formula>
    </cfRule>
    <cfRule type="cellIs" dxfId="393" priority="227" operator="between">
      <formula>0.6</formula>
      <formula>0.69</formula>
    </cfRule>
    <cfRule type="cellIs" dxfId="392" priority="228" operator="between">
      <formula>0.01</formula>
      <formula>0.59</formula>
    </cfRule>
  </conditionalFormatting>
  <conditionalFormatting sqref="G20">
    <cfRule type="cellIs" dxfId="391" priority="213" operator="between">
      <formula>0.9</formula>
      <formula>1</formula>
    </cfRule>
    <cfRule type="cellIs" dxfId="390" priority="214" operator="between">
      <formula>0.7</formula>
      <formula>0.89</formula>
    </cfRule>
    <cfRule type="cellIs" dxfId="389" priority="215" operator="between">
      <formula>0.6</formula>
      <formula>0.69</formula>
    </cfRule>
    <cfRule type="cellIs" dxfId="388" priority="216" operator="between">
      <formula>0.01</formula>
      <formula>0.59</formula>
    </cfRule>
  </conditionalFormatting>
  <conditionalFormatting sqref="G48">
    <cfRule type="cellIs" dxfId="387" priority="117" operator="between">
      <formula>0.9</formula>
      <formula>1</formula>
    </cfRule>
    <cfRule type="cellIs" dxfId="386" priority="118" operator="between">
      <formula>0.7</formula>
      <formula>0.89</formula>
    </cfRule>
    <cfRule type="cellIs" dxfId="385" priority="119" operator="between">
      <formula>0.6</formula>
      <formula>0.69</formula>
    </cfRule>
    <cfRule type="cellIs" dxfId="384" priority="120" operator="between">
      <formula>0.01</formula>
      <formula>0.59</formula>
    </cfRule>
  </conditionalFormatting>
  <conditionalFormatting sqref="G23">
    <cfRule type="cellIs" dxfId="383" priority="201" operator="between">
      <formula>0.9</formula>
      <formula>1</formula>
    </cfRule>
    <cfRule type="cellIs" dxfId="382" priority="202" operator="between">
      <formula>0.7</formula>
      <formula>0.89</formula>
    </cfRule>
    <cfRule type="cellIs" dxfId="381" priority="203" operator="between">
      <formula>0.6</formula>
      <formula>0.69</formula>
    </cfRule>
    <cfRule type="cellIs" dxfId="380" priority="204" operator="between">
      <formula>0.01</formula>
      <formula>0.59</formula>
    </cfRule>
  </conditionalFormatting>
  <conditionalFormatting sqref="G26">
    <cfRule type="cellIs" dxfId="379" priority="189" operator="between">
      <formula>0.9</formula>
      <formula>1</formula>
    </cfRule>
    <cfRule type="cellIs" dxfId="378" priority="190" operator="between">
      <formula>0.7</formula>
      <formula>0.89</formula>
    </cfRule>
    <cfRule type="cellIs" dxfId="377" priority="191" operator="between">
      <formula>0.6</formula>
      <formula>0.69</formula>
    </cfRule>
    <cfRule type="cellIs" dxfId="376" priority="192" operator="between">
      <formula>0.01</formula>
      <formula>0.59</formula>
    </cfRule>
  </conditionalFormatting>
  <conditionalFormatting sqref="G27:G28">
    <cfRule type="cellIs" dxfId="375" priority="177" operator="between">
      <formula>0.9</formula>
      <formula>1</formula>
    </cfRule>
    <cfRule type="cellIs" dxfId="374" priority="178" operator="between">
      <formula>0.7</formula>
      <formula>0.89</formula>
    </cfRule>
    <cfRule type="cellIs" dxfId="373" priority="179" operator="between">
      <formula>0.6</formula>
      <formula>0.69</formula>
    </cfRule>
    <cfRule type="cellIs" dxfId="372" priority="180" operator="between">
      <formula>0.01</formula>
      <formula>0.59</formula>
    </cfRule>
  </conditionalFormatting>
  <conditionalFormatting sqref="G31">
    <cfRule type="cellIs" dxfId="371" priority="165" operator="between">
      <formula>0.9</formula>
      <formula>1</formula>
    </cfRule>
    <cfRule type="cellIs" dxfId="370" priority="166" operator="between">
      <formula>0.7</formula>
      <formula>0.89</formula>
    </cfRule>
    <cfRule type="cellIs" dxfId="369" priority="167" operator="between">
      <formula>0.6</formula>
      <formula>0.69</formula>
    </cfRule>
    <cfRule type="cellIs" dxfId="368" priority="168" operator="between">
      <formula>0.01</formula>
      <formula>0.59</formula>
    </cfRule>
  </conditionalFormatting>
  <conditionalFormatting sqref="G34">
    <cfRule type="cellIs" dxfId="367" priority="153" operator="between">
      <formula>0.9</formula>
      <formula>1</formula>
    </cfRule>
    <cfRule type="cellIs" dxfId="366" priority="154" operator="between">
      <formula>0.7</formula>
      <formula>0.89</formula>
    </cfRule>
    <cfRule type="cellIs" dxfId="365" priority="155" operator="between">
      <formula>0.6</formula>
      <formula>0.69</formula>
    </cfRule>
    <cfRule type="cellIs" dxfId="364" priority="156" operator="between">
      <formula>0.01</formula>
      <formula>0.59</formula>
    </cfRule>
  </conditionalFormatting>
  <conditionalFormatting sqref="AD16">
    <cfRule type="cellIs" dxfId="363" priority="105" operator="between">
      <formula>0.9</formula>
      <formula>1</formula>
    </cfRule>
    <cfRule type="cellIs" dxfId="362" priority="106" operator="between">
      <formula>0.7</formula>
      <formula>0.89</formula>
    </cfRule>
    <cfRule type="cellIs" dxfId="361" priority="107" operator="between">
      <formula>0.6</formula>
      <formula>0.69</formula>
    </cfRule>
    <cfRule type="cellIs" dxfId="360" priority="108" operator="between">
      <formula>0.01</formula>
      <formula>0.59</formula>
    </cfRule>
  </conditionalFormatting>
  <conditionalFormatting sqref="G39:G40">
    <cfRule type="cellIs" dxfId="359" priority="141" operator="between">
      <formula>0.9</formula>
      <formula>1</formula>
    </cfRule>
    <cfRule type="cellIs" dxfId="358" priority="142" operator="between">
      <formula>0.7</formula>
      <formula>0.89</formula>
    </cfRule>
    <cfRule type="cellIs" dxfId="357" priority="143" operator="between">
      <formula>0.6</formula>
      <formula>0.69</formula>
    </cfRule>
    <cfRule type="cellIs" dxfId="356" priority="144" operator="between">
      <formula>0.01</formula>
      <formula>0.59</formula>
    </cfRule>
  </conditionalFormatting>
  <conditionalFormatting sqref="AB16:AC16 Y16:Z16 V16:W16 S16:T16 P16:Q16 M16 J16">
    <cfRule type="cellIs" dxfId="355" priority="101" operator="between">
      <formula>0.9</formula>
      <formula>1</formula>
    </cfRule>
    <cfRule type="cellIs" dxfId="354" priority="102" operator="between">
      <formula>0.7</formula>
      <formula>0.89</formula>
    </cfRule>
    <cfRule type="cellIs" dxfId="353" priority="103" operator="between">
      <formula>0.6</formula>
      <formula>0.69</formula>
    </cfRule>
    <cfRule type="cellIs" dxfId="352" priority="104" operator="between">
      <formula>0.01</formula>
      <formula>0.59</formula>
    </cfRule>
  </conditionalFormatting>
  <conditionalFormatting sqref="AD19">
    <cfRule type="cellIs" dxfId="351" priority="97" operator="between">
      <formula>0.9</formula>
      <formula>1</formula>
    </cfRule>
    <cfRule type="cellIs" dxfId="350" priority="98" operator="between">
      <formula>0.7</formula>
      <formula>0.89</formula>
    </cfRule>
    <cfRule type="cellIs" dxfId="349" priority="99" operator="between">
      <formula>0.6</formula>
      <formula>0.69</formula>
    </cfRule>
    <cfRule type="cellIs" dxfId="348" priority="100" operator="between">
      <formula>0.01</formula>
      <formula>0.59</formula>
    </cfRule>
  </conditionalFormatting>
  <conditionalFormatting sqref="AB19:AC19 Y19:Z19 V19:W19 S19:T19 P19:Q19 M19 J19">
    <cfRule type="cellIs" dxfId="347" priority="93" operator="between">
      <formula>0.9</formula>
      <formula>1</formula>
    </cfRule>
    <cfRule type="cellIs" dxfId="346" priority="94" operator="between">
      <formula>0.7</formula>
      <formula>0.89</formula>
    </cfRule>
    <cfRule type="cellIs" dxfId="345" priority="95" operator="between">
      <formula>0.6</formula>
      <formula>0.69</formula>
    </cfRule>
    <cfRule type="cellIs" dxfId="344" priority="96" operator="between">
      <formula>0.01</formula>
      <formula>0.59</formula>
    </cfRule>
  </conditionalFormatting>
  <conditionalFormatting sqref="AD20">
    <cfRule type="cellIs" dxfId="343" priority="89" operator="between">
      <formula>0.9</formula>
      <formula>1</formula>
    </cfRule>
    <cfRule type="cellIs" dxfId="342" priority="90" operator="between">
      <formula>0.7</formula>
      <formula>0.89</formula>
    </cfRule>
    <cfRule type="cellIs" dxfId="341" priority="91" operator="between">
      <formula>0.6</formula>
      <formula>0.69</formula>
    </cfRule>
    <cfRule type="cellIs" dxfId="340" priority="92" operator="between">
      <formula>0.01</formula>
      <formula>0.59</formula>
    </cfRule>
  </conditionalFormatting>
  <conditionalFormatting sqref="AB20:AC20 Y20:Z20 V20:W20 S20:T20 P20:Q20 M20 J20">
    <cfRule type="cellIs" dxfId="339" priority="85" operator="between">
      <formula>0.9</formula>
      <formula>1</formula>
    </cfRule>
    <cfRule type="cellIs" dxfId="338" priority="86" operator="between">
      <formula>0.7</formula>
      <formula>0.89</formula>
    </cfRule>
    <cfRule type="cellIs" dxfId="337" priority="87" operator="between">
      <formula>0.6</formula>
      <formula>0.69</formula>
    </cfRule>
    <cfRule type="cellIs" dxfId="336" priority="88" operator="between">
      <formula>0.01</formula>
      <formula>0.59</formula>
    </cfRule>
  </conditionalFormatting>
  <conditionalFormatting sqref="AD23">
    <cfRule type="cellIs" dxfId="335" priority="81" operator="between">
      <formula>0.9</formula>
      <formula>1</formula>
    </cfRule>
    <cfRule type="cellIs" dxfId="334" priority="82" operator="between">
      <formula>0.7</formula>
      <formula>0.89</formula>
    </cfRule>
    <cfRule type="cellIs" dxfId="333" priority="83" operator="between">
      <formula>0.6</formula>
      <formula>0.69</formula>
    </cfRule>
    <cfRule type="cellIs" dxfId="332" priority="84" operator="between">
      <formula>0.01</formula>
      <formula>0.59</formula>
    </cfRule>
  </conditionalFormatting>
  <conditionalFormatting sqref="AB23:AC23 Y23:Z23 V23:W23 S23:T23 P23:Q23 M23 J23">
    <cfRule type="cellIs" dxfId="331" priority="77" operator="between">
      <formula>0.9</formula>
      <formula>1</formula>
    </cfRule>
    <cfRule type="cellIs" dxfId="330" priority="78" operator="between">
      <formula>0.7</formula>
      <formula>0.89</formula>
    </cfRule>
    <cfRule type="cellIs" dxfId="329" priority="79" operator="between">
      <formula>0.6</formula>
      <formula>0.69</formula>
    </cfRule>
    <cfRule type="cellIs" dxfId="328" priority="80" operator="between">
      <formula>0.01</formula>
      <formula>0.59</formula>
    </cfRule>
  </conditionalFormatting>
  <conditionalFormatting sqref="AD26">
    <cfRule type="cellIs" dxfId="327" priority="73" operator="between">
      <formula>0.9</formula>
      <formula>1</formula>
    </cfRule>
    <cfRule type="cellIs" dxfId="326" priority="74" operator="between">
      <formula>0.7</formula>
      <formula>0.89</formula>
    </cfRule>
    <cfRule type="cellIs" dxfId="325" priority="75" operator="between">
      <formula>0.6</formula>
      <formula>0.69</formula>
    </cfRule>
    <cfRule type="cellIs" dxfId="324" priority="76" operator="between">
      <formula>0.01</formula>
      <formula>0.59</formula>
    </cfRule>
  </conditionalFormatting>
  <conditionalFormatting sqref="AB26:AC26 Y26:Z26 V26:W26 S26:T26 P26:Q26 M26 J26">
    <cfRule type="cellIs" dxfId="323" priority="69" operator="between">
      <formula>0.9</formula>
      <formula>1</formula>
    </cfRule>
    <cfRule type="cellIs" dxfId="322" priority="70" operator="between">
      <formula>0.7</formula>
      <formula>0.89</formula>
    </cfRule>
    <cfRule type="cellIs" dxfId="321" priority="71" operator="between">
      <formula>0.6</formula>
      <formula>0.69</formula>
    </cfRule>
    <cfRule type="cellIs" dxfId="320" priority="72" operator="between">
      <formula>0.01</formula>
      <formula>0.59</formula>
    </cfRule>
  </conditionalFormatting>
  <conditionalFormatting sqref="AD27">
    <cfRule type="cellIs" dxfId="319" priority="65" operator="between">
      <formula>0.9</formula>
      <formula>1</formula>
    </cfRule>
    <cfRule type="cellIs" dxfId="318" priority="66" operator="between">
      <formula>0.7</formula>
      <formula>0.89</formula>
    </cfRule>
    <cfRule type="cellIs" dxfId="317" priority="67" operator="between">
      <formula>0.6</formula>
      <formula>0.69</formula>
    </cfRule>
    <cfRule type="cellIs" dxfId="316" priority="68" operator="between">
      <formula>0.01</formula>
      <formula>0.59</formula>
    </cfRule>
  </conditionalFormatting>
  <conditionalFormatting sqref="AB27:AC27 Y27:Z27 V27:W27 S27:T27 P27:Q27 M27 J27">
    <cfRule type="cellIs" dxfId="315" priority="61" operator="between">
      <formula>0.9</formula>
      <formula>1</formula>
    </cfRule>
    <cfRule type="cellIs" dxfId="314" priority="62" operator="between">
      <formula>0.7</formula>
      <formula>0.89</formula>
    </cfRule>
    <cfRule type="cellIs" dxfId="313" priority="63" operator="between">
      <formula>0.6</formula>
      <formula>0.69</formula>
    </cfRule>
    <cfRule type="cellIs" dxfId="312" priority="64" operator="between">
      <formula>0.01</formula>
      <formula>0.59</formula>
    </cfRule>
  </conditionalFormatting>
  <conditionalFormatting sqref="AD28">
    <cfRule type="cellIs" dxfId="311" priority="57" operator="between">
      <formula>0.9</formula>
      <formula>1</formula>
    </cfRule>
    <cfRule type="cellIs" dxfId="310" priority="58" operator="between">
      <formula>0.7</formula>
      <formula>0.89</formula>
    </cfRule>
    <cfRule type="cellIs" dxfId="309" priority="59" operator="between">
      <formula>0.6</formula>
      <formula>0.69</formula>
    </cfRule>
    <cfRule type="cellIs" dxfId="308" priority="60" operator="between">
      <formula>0.01</formula>
      <formula>0.59</formula>
    </cfRule>
  </conditionalFormatting>
  <conditionalFormatting sqref="AB28:AC28 Y28:Z28 V28:W28 S28:T28 P28:Q28 M28 J28">
    <cfRule type="cellIs" dxfId="307" priority="53" operator="between">
      <formula>0.9</formula>
      <formula>1</formula>
    </cfRule>
    <cfRule type="cellIs" dxfId="306" priority="54" operator="between">
      <formula>0.7</formula>
      <formula>0.89</formula>
    </cfRule>
    <cfRule type="cellIs" dxfId="305" priority="55" operator="between">
      <formula>0.6</formula>
      <formula>0.69</formula>
    </cfRule>
    <cfRule type="cellIs" dxfId="304" priority="56" operator="between">
      <formula>0.01</formula>
      <formula>0.59</formula>
    </cfRule>
  </conditionalFormatting>
  <conditionalFormatting sqref="AD31">
    <cfRule type="cellIs" dxfId="303" priority="49" operator="between">
      <formula>0.9</formula>
      <formula>1</formula>
    </cfRule>
    <cfRule type="cellIs" dxfId="302" priority="50" operator="between">
      <formula>0.7</formula>
      <formula>0.89</formula>
    </cfRule>
    <cfRule type="cellIs" dxfId="301" priority="51" operator="between">
      <formula>0.6</formula>
      <formula>0.69</formula>
    </cfRule>
    <cfRule type="cellIs" dxfId="300" priority="52" operator="between">
      <formula>0.01</formula>
      <formula>0.59</formula>
    </cfRule>
  </conditionalFormatting>
  <conditionalFormatting sqref="AB31:AC31 Y31:Z31 V31:W31 S31:T31 P31:Q31 M31 J31">
    <cfRule type="cellIs" dxfId="299" priority="45" operator="between">
      <formula>0.9</formula>
      <formula>1</formula>
    </cfRule>
    <cfRule type="cellIs" dxfId="298" priority="46" operator="between">
      <formula>0.7</formula>
      <formula>0.89</formula>
    </cfRule>
    <cfRule type="cellIs" dxfId="297" priority="47" operator="between">
      <formula>0.6</formula>
      <formula>0.69</formula>
    </cfRule>
    <cfRule type="cellIs" dxfId="296" priority="48" operator="between">
      <formula>0.01</formula>
      <formula>0.59</formula>
    </cfRule>
  </conditionalFormatting>
  <conditionalFormatting sqref="AD34">
    <cfRule type="cellIs" dxfId="295" priority="41" operator="between">
      <formula>0.9</formula>
      <formula>1</formula>
    </cfRule>
    <cfRule type="cellIs" dxfId="294" priority="42" operator="between">
      <formula>0.7</formula>
      <formula>0.89</formula>
    </cfRule>
    <cfRule type="cellIs" dxfId="293" priority="43" operator="between">
      <formula>0.6</formula>
      <formula>0.69</formula>
    </cfRule>
    <cfRule type="cellIs" dxfId="292" priority="44" operator="between">
      <formula>0.01</formula>
      <formula>0.59</formula>
    </cfRule>
  </conditionalFormatting>
  <conditionalFormatting sqref="AB34:AC34 Y34:Z34 V34:W34 S34:T34 P34:Q34 M34 J34">
    <cfRule type="cellIs" dxfId="291" priority="37" operator="between">
      <formula>0.9</formula>
      <formula>1</formula>
    </cfRule>
    <cfRule type="cellIs" dxfId="290" priority="38" operator="between">
      <formula>0.7</formula>
      <formula>0.89</formula>
    </cfRule>
    <cfRule type="cellIs" dxfId="289" priority="39" operator="between">
      <formula>0.6</formula>
      <formula>0.69</formula>
    </cfRule>
    <cfRule type="cellIs" dxfId="288" priority="40" operator="between">
      <formula>0.01</formula>
      <formula>0.59</formula>
    </cfRule>
  </conditionalFormatting>
  <conditionalFormatting sqref="AD39">
    <cfRule type="cellIs" dxfId="287" priority="33" operator="between">
      <formula>0.9</formula>
      <formula>1</formula>
    </cfRule>
    <cfRule type="cellIs" dxfId="286" priority="34" operator="between">
      <formula>0.7</formula>
      <formula>0.89</formula>
    </cfRule>
    <cfRule type="cellIs" dxfId="285" priority="35" operator="between">
      <formula>0.6</formula>
      <formula>0.69</formula>
    </cfRule>
    <cfRule type="cellIs" dxfId="284" priority="36" operator="between">
      <formula>0.01</formula>
      <formula>0.59</formula>
    </cfRule>
  </conditionalFormatting>
  <conditionalFormatting sqref="AB39:AC39 Y39:Z39 V39:W39 S39:T39 P39:Q39 M39 J39">
    <cfRule type="cellIs" dxfId="283" priority="29" operator="between">
      <formula>0.9</formula>
      <formula>1</formula>
    </cfRule>
    <cfRule type="cellIs" dxfId="282" priority="30" operator="between">
      <formula>0.7</formula>
      <formula>0.89</formula>
    </cfRule>
    <cfRule type="cellIs" dxfId="281" priority="31" operator="between">
      <formula>0.6</formula>
      <formula>0.69</formula>
    </cfRule>
    <cfRule type="cellIs" dxfId="280" priority="32" operator="between">
      <formula>0.01</formula>
      <formula>0.59</formula>
    </cfRule>
  </conditionalFormatting>
  <conditionalFormatting sqref="AD40">
    <cfRule type="cellIs" dxfId="279" priority="25" operator="between">
      <formula>0.9</formula>
      <formula>1</formula>
    </cfRule>
    <cfRule type="cellIs" dxfId="278" priority="26" operator="between">
      <formula>0.7</formula>
      <formula>0.89</formula>
    </cfRule>
    <cfRule type="cellIs" dxfId="277" priority="27" operator="between">
      <formula>0.6</formula>
      <formula>0.69</formula>
    </cfRule>
    <cfRule type="cellIs" dxfId="276" priority="28" operator="between">
      <formula>0.01</formula>
      <formula>0.59</formula>
    </cfRule>
  </conditionalFormatting>
  <conditionalFormatting sqref="AB40:AC40 Y40:Z40 V40:W40 S40:T40 P40:Q40 M40 J40">
    <cfRule type="cellIs" dxfId="275" priority="21" operator="between">
      <formula>0.9</formula>
      <formula>1</formula>
    </cfRule>
    <cfRule type="cellIs" dxfId="274" priority="22" operator="between">
      <formula>0.7</formula>
      <formula>0.89</formula>
    </cfRule>
    <cfRule type="cellIs" dxfId="273" priority="23" operator="between">
      <formula>0.6</formula>
      <formula>0.69</formula>
    </cfRule>
    <cfRule type="cellIs" dxfId="272" priority="24" operator="between">
      <formula>0.01</formula>
      <formula>0.59</formula>
    </cfRule>
  </conditionalFormatting>
  <conditionalFormatting sqref="AD45">
    <cfRule type="cellIs" dxfId="271" priority="17" operator="between">
      <formula>0.9</formula>
      <formula>1</formula>
    </cfRule>
    <cfRule type="cellIs" dxfId="270" priority="18" operator="between">
      <formula>0.7</formula>
      <formula>0.89</formula>
    </cfRule>
    <cfRule type="cellIs" dxfId="269" priority="19" operator="between">
      <formula>0.6</formula>
      <formula>0.69</formula>
    </cfRule>
    <cfRule type="cellIs" dxfId="268" priority="20" operator="between">
      <formula>0.01</formula>
      <formula>0.59</formula>
    </cfRule>
  </conditionalFormatting>
  <conditionalFormatting sqref="AB45:AC45 Y45:Z45 V45:W45 S45:T45 P45:Q45 M45 J45">
    <cfRule type="cellIs" dxfId="267" priority="13" operator="between">
      <formula>0.9</formula>
      <formula>1</formula>
    </cfRule>
    <cfRule type="cellIs" dxfId="266" priority="14" operator="between">
      <formula>0.7</formula>
      <formula>0.89</formula>
    </cfRule>
    <cfRule type="cellIs" dxfId="265" priority="15" operator="between">
      <formula>0.6</formula>
      <formula>0.69</formula>
    </cfRule>
    <cfRule type="cellIs" dxfId="264" priority="16" operator="between">
      <formula>0.01</formula>
      <formula>0.59</formula>
    </cfRule>
  </conditionalFormatting>
  <conditionalFormatting sqref="AD48">
    <cfRule type="cellIs" dxfId="263" priority="9" operator="between">
      <formula>0.9</formula>
      <formula>1</formula>
    </cfRule>
    <cfRule type="cellIs" dxfId="262" priority="10" operator="between">
      <formula>0.7</formula>
      <formula>0.89</formula>
    </cfRule>
    <cfRule type="cellIs" dxfId="261" priority="11" operator="between">
      <formula>0.6</formula>
      <formula>0.69</formula>
    </cfRule>
    <cfRule type="cellIs" dxfId="260" priority="12" operator="between">
      <formula>0.01</formula>
      <formula>0.59</formula>
    </cfRule>
  </conditionalFormatting>
  <conditionalFormatting sqref="AB48:AC48 Y48:Z48 V48:W48 S48:T48 P48:Q48 M48 J48">
    <cfRule type="cellIs" dxfId="259" priority="5" operator="between">
      <formula>0.9</formula>
      <formula>1</formula>
    </cfRule>
    <cfRule type="cellIs" dxfId="258" priority="6" operator="between">
      <formula>0.7</formula>
      <formula>0.89</formula>
    </cfRule>
    <cfRule type="cellIs" dxfId="257" priority="7" operator="between">
      <formula>0.6</formula>
      <formula>0.69</formula>
    </cfRule>
    <cfRule type="cellIs" dxfId="256" priority="8" operator="between">
      <formula>0.01</formula>
      <formula>0.59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125" scale="9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2"/>
  <sheetViews>
    <sheetView topLeftCell="A43" zoomScaleNormal="100" workbookViewId="0">
      <selection sqref="A1:B6"/>
    </sheetView>
  </sheetViews>
  <sheetFormatPr baseColWidth="10" defaultColWidth="11.42578125" defaultRowHeight="13.5" x14ac:dyDescent="0.25"/>
  <cols>
    <col min="1" max="2" width="26.5703125" style="1" customWidth="1"/>
    <col min="3" max="3" width="14.42578125" style="25" customWidth="1"/>
    <col min="4" max="4" width="14" style="16" customWidth="1"/>
    <col min="5" max="5" width="16" style="26" customWidth="1"/>
    <col min="6" max="6" width="7" style="14" customWidth="1"/>
    <col min="7" max="7" width="14.7109375" style="1" customWidth="1"/>
    <col min="8" max="8" width="15.140625" style="1" customWidth="1"/>
    <col min="9" max="9" width="6.5703125" style="14" customWidth="1"/>
    <col min="10" max="10" width="15" style="1" customWidth="1"/>
    <col min="11" max="11" width="12.42578125" style="1" customWidth="1"/>
    <col min="12" max="12" width="6.5703125" style="14" customWidth="1"/>
    <col min="13" max="13" width="13.5703125" style="1" customWidth="1"/>
    <col min="14" max="14" width="14.85546875" style="1" customWidth="1"/>
    <col min="15" max="15" width="6.5703125" style="14" customWidth="1"/>
    <col min="16" max="16" width="14.5703125" style="1" customWidth="1"/>
    <col min="17" max="17" width="13.85546875" style="1" customWidth="1"/>
    <col min="18" max="18" width="6.5703125" style="14" customWidth="1"/>
    <col min="19" max="19" width="13.42578125" style="1" customWidth="1"/>
    <col min="20" max="20" width="14" style="1" customWidth="1"/>
    <col min="21" max="21" width="6.5703125" style="14" customWidth="1"/>
    <col min="22" max="22" width="14.85546875" style="1" customWidth="1"/>
    <col min="23" max="23" width="12.5703125" style="1" customWidth="1"/>
    <col min="24" max="24" width="6.5703125" style="14" customWidth="1"/>
    <col min="25" max="25" width="14.7109375" style="1" customWidth="1"/>
    <col min="26" max="26" width="12.85546875" style="1" customWidth="1"/>
    <col min="27" max="27" width="6.5703125" style="14" customWidth="1"/>
    <col min="28" max="28" width="16" style="1" customWidth="1"/>
    <col min="29" max="29" width="13" style="1" customWidth="1"/>
    <col min="30" max="30" width="15" style="1" customWidth="1"/>
    <col min="31" max="31" width="29.5703125" style="1" bestFit="1" customWidth="1"/>
    <col min="32" max="32" width="24.42578125" style="1" customWidth="1"/>
    <col min="33" max="33" width="11.42578125" style="1"/>
    <col min="34" max="35" width="12.42578125" style="1" bestFit="1" customWidth="1"/>
    <col min="36" max="16384" width="11.42578125" style="1"/>
  </cols>
  <sheetData>
    <row r="1" spans="1:32" ht="18.75" customHeight="1" x14ac:dyDescent="0.25">
      <c r="A1" s="76"/>
      <c r="B1" s="76"/>
      <c r="C1" s="64" t="s">
        <v>359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6"/>
    </row>
    <row r="2" spans="1:32" ht="18.75" customHeight="1" x14ac:dyDescent="0.25">
      <c r="A2" s="76"/>
      <c r="B2" s="76"/>
      <c r="C2" s="67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9"/>
    </row>
    <row r="3" spans="1:32" ht="18.75" customHeight="1" x14ac:dyDescent="0.25">
      <c r="A3" s="76"/>
      <c r="B3" s="76"/>
      <c r="C3" s="61" t="s">
        <v>312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3"/>
    </row>
    <row r="4" spans="1:32" ht="18.75" customHeight="1" x14ac:dyDescent="0.25">
      <c r="A4" s="76"/>
      <c r="B4" s="76"/>
      <c r="C4" s="61" t="s">
        <v>315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3"/>
    </row>
    <row r="5" spans="1:32" ht="18.75" customHeight="1" x14ac:dyDescent="0.25">
      <c r="A5" s="76"/>
      <c r="B5" s="76"/>
      <c r="C5" s="61" t="s">
        <v>313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3"/>
    </row>
    <row r="6" spans="1:32" ht="18.75" customHeight="1" x14ac:dyDescent="0.25">
      <c r="A6" s="76"/>
      <c r="B6" s="76"/>
      <c r="C6" s="61" t="s">
        <v>314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</row>
    <row r="8" spans="1:32" x14ac:dyDescent="0.25">
      <c r="A8" s="58" t="s">
        <v>205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60"/>
    </row>
    <row r="9" spans="1:32" ht="28.15" customHeight="1" x14ac:dyDescent="0.25">
      <c r="A9" s="91" t="s">
        <v>206</v>
      </c>
      <c r="B9" s="9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</row>
    <row r="10" spans="1:32" x14ac:dyDescent="0.25">
      <c r="A10" s="77" t="s">
        <v>345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9"/>
    </row>
    <row r="11" spans="1:32" x14ac:dyDescent="0.25">
      <c r="A11" s="80" t="s">
        <v>346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spans="1:32" ht="38.25" x14ac:dyDescent="0.25">
      <c r="A12" s="2" t="s">
        <v>53</v>
      </c>
      <c r="B12" s="2" t="s">
        <v>123</v>
      </c>
      <c r="C12" s="2" t="s">
        <v>54</v>
      </c>
      <c r="D12" s="2" t="s">
        <v>0</v>
      </c>
      <c r="E12" s="15" t="s">
        <v>14</v>
      </c>
      <c r="F12" s="15" t="s">
        <v>15</v>
      </c>
      <c r="G12" s="2" t="s">
        <v>78</v>
      </c>
      <c r="H12" s="2" t="s">
        <v>335</v>
      </c>
      <c r="I12" s="15" t="s">
        <v>16</v>
      </c>
      <c r="J12" s="2" t="s">
        <v>336</v>
      </c>
      <c r="K12" s="2" t="s">
        <v>327</v>
      </c>
      <c r="L12" s="15" t="s">
        <v>18</v>
      </c>
      <c r="M12" s="2" t="s">
        <v>337</v>
      </c>
      <c r="N12" s="2" t="s">
        <v>328</v>
      </c>
      <c r="O12" s="15" t="s">
        <v>20</v>
      </c>
      <c r="P12" s="2" t="s">
        <v>338</v>
      </c>
      <c r="Q12" s="2" t="s">
        <v>329</v>
      </c>
      <c r="R12" s="15" t="s">
        <v>22</v>
      </c>
      <c r="S12" s="2" t="s">
        <v>342</v>
      </c>
      <c r="T12" s="2" t="s">
        <v>330</v>
      </c>
      <c r="U12" s="15" t="s">
        <v>24</v>
      </c>
      <c r="V12" s="2" t="s">
        <v>339</v>
      </c>
      <c r="W12" s="2" t="s">
        <v>331</v>
      </c>
      <c r="X12" s="15" t="s">
        <v>26</v>
      </c>
      <c r="Y12" s="2" t="s">
        <v>340</v>
      </c>
      <c r="Z12" s="2" t="s">
        <v>332</v>
      </c>
      <c r="AA12" s="15" t="s">
        <v>28</v>
      </c>
      <c r="AB12" s="2" t="s">
        <v>341</v>
      </c>
      <c r="AC12" s="2" t="s">
        <v>333</v>
      </c>
      <c r="AD12" s="2" t="s">
        <v>334</v>
      </c>
      <c r="AE12" s="2" t="s">
        <v>1</v>
      </c>
      <c r="AF12" s="2" t="s">
        <v>2</v>
      </c>
    </row>
    <row r="13" spans="1:32" ht="81" x14ac:dyDescent="0.25">
      <c r="A13" s="19" t="s">
        <v>224</v>
      </c>
      <c r="B13" s="19" t="s">
        <v>228</v>
      </c>
      <c r="C13" s="3" t="s">
        <v>231</v>
      </c>
      <c r="D13" s="19" t="s">
        <v>234</v>
      </c>
      <c r="E13" s="3">
        <v>0</v>
      </c>
      <c r="F13" s="17">
        <v>5</v>
      </c>
      <c r="G13" s="6">
        <v>1</v>
      </c>
      <c r="H13" s="28">
        <f>G13/8</f>
        <v>0.125</v>
      </c>
      <c r="I13" s="17">
        <v>5</v>
      </c>
      <c r="J13" s="6">
        <v>0.85</v>
      </c>
      <c r="K13" s="28">
        <f>J13/8</f>
        <v>0.10625</v>
      </c>
      <c r="L13" s="17">
        <v>5</v>
      </c>
      <c r="M13" s="6">
        <v>1</v>
      </c>
      <c r="N13" s="53">
        <f>M13/8</f>
        <v>0.125</v>
      </c>
      <c r="O13" s="17"/>
      <c r="P13" s="6">
        <v>0</v>
      </c>
      <c r="Q13" s="28"/>
      <c r="R13" s="17"/>
      <c r="S13" s="6">
        <v>0</v>
      </c>
      <c r="T13" s="28"/>
      <c r="U13" s="17"/>
      <c r="V13" s="6">
        <v>0</v>
      </c>
      <c r="W13" s="28"/>
      <c r="X13" s="17"/>
      <c r="Y13" s="6">
        <v>0</v>
      </c>
      <c r="Z13" s="28"/>
      <c r="AA13" s="17"/>
      <c r="AB13" s="6">
        <v>0</v>
      </c>
      <c r="AC13" s="28"/>
      <c r="AD13" s="6">
        <f>AVERAGE(G13,J13,M13,P13,S13,V13,Y13,AB13)</f>
        <v>0.35625000000000001</v>
      </c>
      <c r="AE13" s="13" t="s">
        <v>238</v>
      </c>
      <c r="AF13" s="7"/>
    </row>
    <row r="14" spans="1:32" ht="67.5" x14ac:dyDescent="0.25">
      <c r="A14" s="19" t="s">
        <v>225</v>
      </c>
      <c r="B14" s="19" t="s">
        <v>229</v>
      </c>
      <c r="C14" s="3" t="s">
        <v>232</v>
      </c>
      <c r="D14" s="19" t="s">
        <v>235</v>
      </c>
      <c r="E14" s="3">
        <v>8</v>
      </c>
      <c r="F14" s="17">
        <v>8</v>
      </c>
      <c r="G14" s="6">
        <v>1</v>
      </c>
      <c r="H14" s="28">
        <f>G14/8</f>
        <v>0.125</v>
      </c>
      <c r="I14" s="17">
        <v>8</v>
      </c>
      <c r="J14" s="6">
        <v>0.94</v>
      </c>
      <c r="K14" s="28">
        <f>J14/8</f>
        <v>0.11749999999999999</v>
      </c>
      <c r="L14" s="17">
        <v>8</v>
      </c>
      <c r="M14" s="6">
        <v>0.5</v>
      </c>
      <c r="N14" s="53">
        <f>M14/8</f>
        <v>6.25E-2</v>
      </c>
      <c r="O14" s="17"/>
      <c r="P14" s="6">
        <v>0</v>
      </c>
      <c r="Q14" s="28"/>
      <c r="R14" s="17"/>
      <c r="S14" s="6">
        <v>0</v>
      </c>
      <c r="T14" s="28"/>
      <c r="U14" s="17"/>
      <c r="V14" s="6">
        <v>0</v>
      </c>
      <c r="W14" s="28"/>
      <c r="X14" s="17"/>
      <c r="Y14" s="6">
        <v>0</v>
      </c>
      <c r="Z14" s="28"/>
      <c r="AA14" s="17"/>
      <c r="AB14" s="6">
        <v>0</v>
      </c>
      <c r="AC14" s="28"/>
      <c r="AD14" s="6">
        <f>AVERAGE(G14,J14,M14,P14,S14,V14,Y14,AB14)</f>
        <v>0.30499999999999999</v>
      </c>
      <c r="AE14" s="13" t="s">
        <v>238</v>
      </c>
      <c r="AF14" s="7"/>
    </row>
    <row r="15" spans="1:32" ht="54" x14ac:dyDescent="0.25">
      <c r="A15" s="19" t="s">
        <v>226</v>
      </c>
      <c r="B15" s="19" t="s">
        <v>230</v>
      </c>
      <c r="C15" s="3">
        <v>80</v>
      </c>
      <c r="D15" s="19" t="s">
        <v>236</v>
      </c>
      <c r="E15" s="3">
        <v>10</v>
      </c>
      <c r="F15" s="17">
        <v>10</v>
      </c>
      <c r="G15" s="6">
        <v>1</v>
      </c>
      <c r="H15" s="28">
        <f>G15/8</f>
        <v>0.125</v>
      </c>
      <c r="I15" s="17">
        <v>10</v>
      </c>
      <c r="J15" s="6">
        <v>1</v>
      </c>
      <c r="K15" s="28">
        <f>J15/8</f>
        <v>0.125</v>
      </c>
      <c r="L15" s="17">
        <v>10</v>
      </c>
      <c r="M15" s="6">
        <v>1</v>
      </c>
      <c r="N15" s="53">
        <f>M15/8</f>
        <v>0.125</v>
      </c>
      <c r="O15" s="17"/>
      <c r="P15" s="6">
        <v>0</v>
      </c>
      <c r="Q15" s="28"/>
      <c r="R15" s="17"/>
      <c r="S15" s="6">
        <v>0</v>
      </c>
      <c r="T15" s="28"/>
      <c r="U15" s="17"/>
      <c r="V15" s="6">
        <v>0</v>
      </c>
      <c r="W15" s="28"/>
      <c r="X15" s="17"/>
      <c r="Y15" s="6">
        <v>0</v>
      </c>
      <c r="Z15" s="28"/>
      <c r="AA15" s="17"/>
      <c r="AB15" s="6">
        <v>0</v>
      </c>
      <c r="AC15" s="28"/>
      <c r="AD15" s="6">
        <f>AVERAGE(G15,J15,M15,P15,S15,V15,Y15,AB15)</f>
        <v>0.375</v>
      </c>
      <c r="AE15" s="13" t="s">
        <v>238</v>
      </c>
      <c r="AF15" s="7"/>
    </row>
    <row r="16" spans="1:32" ht="54" x14ac:dyDescent="0.25">
      <c r="A16" s="19" t="s">
        <v>227</v>
      </c>
      <c r="B16" s="19" t="s">
        <v>266</v>
      </c>
      <c r="C16" s="3" t="s">
        <v>233</v>
      </c>
      <c r="D16" s="19" t="s">
        <v>237</v>
      </c>
      <c r="E16" s="3">
        <v>0</v>
      </c>
      <c r="F16" s="17">
        <v>1</v>
      </c>
      <c r="G16" s="6">
        <v>1</v>
      </c>
      <c r="H16" s="28">
        <f>G16/8</f>
        <v>0.125</v>
      </c>
      <c r="I16" s="17">
        <v>1</v>
      </c>
      <c r="J16" s="6">
        <v>1</v>
      </c>
      <c r="K16" s="28">
        <f>J16/8</f>
        <v>0.125</v>
      </c>
      <c r="L16" s="17">
        <v>1</v>
      </c>
      <c r="M16" s="6">
        <v>1</v>
      </c>
      <c r="N16" s="53">
        <f>M16/8</f>
        <v>0.125</v>
      </c>
      <c r="O16" s="17"/>
      <c r="P16" s="6">
        <v>0</v>
      </c>
      <c r="Q16" s="28"/>
      <c r="R16" s="17"/>
      <c r="S16" s="6">
        <v>0</v>
      </c>
      <c r="T16" s="28"/>
      <c r="U16" s="17"/>
      <c r="V16" s="6">
        <v>0</v>
      </c>
      <c r="W16" s="28"/>
      <c r="X16" s="17"/>
      <c r="Y16" s="6">
        <v>0</v>
      </c>
      <c r="Z16" s="28"/>
      <c r="AA16" s="17"/>
      <c r="AB16" s="6">
        <v>0</v>
      </c>
      <c r="AC16" s="28"/>
      <c r="AD16" s="6">
        <f>AVERAGE(G16,J16,M16,P16,S16,V16,Y16,AB16)</f>
        <v>0.375</v>
      </c>
      <c r="AE16" s="13" t="s">
        <v>238</v>
      </c>
      <c r="AF16" s="7"/>
    </row>
    <row r="17" spans="1:32" x14ac:dyDescent="0.25">
      <c r="A17" s="77" t="s">
        <v>239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9"/>
    </row>
    <row r="18" spans="1:32" x14ac:dyDescent="0.25">
      <c r="A18" s="80" t="s">
        <v>240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spans="1:32" ht="38.25" x14ac:dyDescent="0.25">
      <c r="A19" s="2" t="s">
        <v>53</v>
      </c>
      <c r="B19" s="2" t="s">
        <v>123</v>
      </c>
      <c r="C19" s="2" t="s">
        <v>54</v>
      </c>
      <c r="D19" s="2" t="s">
        <v>0</v>
      </c>
      <c r="E19" s="15" t="s">
        <v>14</v>
      </c>
      <c r="F19" s="15" t="s">
        <v>15</v>
      </c>
      <c r="G19" s="2" t="s">
        <v>78</v>
      </c>
      <c r="H19" s="2" t="s">
        <v>335</v>
      </c>
      <c r="I19" s="15" t="s">
        <v>16</v>
      </c>
      <c r="J19" s="2" t="s">
        <v>336</v>
      </c>
      <c r="K19" s="2" t="s">
        <v>327</v>
      </c>
      <c r="L19" s="15" t="s">
        <v>18</v>
      </c>
      <c r="M19" s="2" t="s">
        <v>337</v>
      </c>
      <c r="N19" s="2" t="s">
        <v>328</v>
      </c>
      <c r="O19" s="15" t="s">
        <v>20</v>
      </c>
      <c r="P19" s="2" t="s">
        <v>338</v>
      </c>
      <c r="Q19" s="2" t="s">
        <v>329</v>
      </c>
      <c r="R19" s="15" t="s">
        <v>22</v>
      </c>
      <c r="S19" s="2" t="s">
        <v>342</v>
      </c>
      <c r="T19" s="2" t="s">
        <v>330</v>
      </c>
      <c r="U19" s="15" t="s">
        <v>24</v>
      </c>
      <c r="V19" s="2" t="s">
        <v>339</v>
      </c>
      <c r="W19" s="2" t="s">
        <v>331</v>
      </c>
      <c r="X19" s="15" t="s">
        <v>26</v>
      </c>
      <c r="Y19" s="2" t="s">
        <v>340</v>
      </c>
      <c r="Z19" s="2" t="s">
        <v>332</v>
      </c>
      <c r="AA19" s="15" t="s">
        <v>28</v>
      </c>
      <c r="AB19" s="2" t="s">
        <v>341</v>
      </c>
      <c r="AC19" s="2" t="s">
        <v>333</v>
      </c>
      <c r="AD19" s="2" t="s">
        <v>334</v>
      </c>
      <c r="AE19" s="2" t="s">
        <v>1</v>
      </c>
      <c r="AF19" s="2" t="s">
        <v>2</v>
      </c>
    </row>
    <row r="20" spans="1:32" ht="81" x14ac:dyDescent="0.25">
      <c r="A20" s="19" t="s">
        <v>241</v>
      </c>
      <c r="B20" s="19" t="s">
        <v>242</v>
      </c>
      <c r="C20" s="3">
        <v>64</v>
      </c>
      <c r="D20" s="19" t="s">
        <v>249</v>
      </c>
      <c r="E20" s="3">
        <v>8</v>
      </c>
      <c r="F20" s="17">
        <v>8</v>
      </c>
      <c r="G20" s="6">
        <v>0.8</v>
      </c>
      <c r="H20" s="28">
        <f>G20/8</f>
        <v>0.1</v>
      </c>
      <c r="I20" s="17">
        <v>8</v>
      </c>
      <c r="J20" s="6">
        <v>0.35</v>
      </c>
      <c r="K20" s="28">
        <f>J20/8</f>
        <v>4.3749999999999997E-2</v>
      </c>
      <c r="L20" s="17">
        <v>8</v>
      </c>
      <c r="M20" s="6">
        <v>1</v>
      </c>
      <c r="N20" s="53">
        <f>M20/8</f>
        <v>0.125</v>
      </c>
      <c r="O20" s="17"/>
      <c r="P20" s="6">
        <v>0</v>
      </c>
      <c r="Q20" s="28"/>
      <c r="R20" s="17"/>
      <c r="S20" s="6">
        <v>0</v>
      </c>
      <c r="T20" s="28"/>
      <c r="U20" s="17"/>
      <c r="V20" s="6">
        <v>0</v>
      </c>
      <c r="W20" s="28"/>
      <c r="X20" s="17"/>
      <c r="Y20" s="6">
        <v>0</v>
      </c>
      <c r="Z20" s="28"/>
      <c r="AA20" s="17"/>
      <c r="AB20" s="6">
        <v>0</v>
      </c>
      <c r="AC20" s="28"/>
      <c r="AD20" s="6">
        <f>AVERAGE(G20,J20,M20,P20,S20,V20,Y20,AB20)</f>
        <v>0.26874999999999999</v>
      </c>
      <c r="AE20" s="13" t="s">
        <v>238</v>
      </c>
      <c r="AF20" s="7"/>
    </row>
    <row r="21" spans="1:32" ht="67.5" x14ac:dyDescent="0.25">
      <c r="A21" s="19" t="s">
        <v>243</v>
      </c>
      <c r="B21" s="19" t="s">
        <v>244</v>
      </c>
      <c r="C21" s="3">
        <v>64</v>
      </c>
      <c r="D21" s="19" t="s">
        <v>250</v>
      </c>
      <c r="E21" s="3">
        <v>8</v>
      </c>
      <c r="F21" s="17">
        <v>8</v>
      </c>
      <c r="G21" s="6">
        <v>1</v>
      </c>
      <c r="H21" s="28">
        <f>G21/8</f>
        <v>0.125</v>
      </c>
      <c r="I21" s="17">
        <v>8</v>
      </c>
      <c r="J21" s="6">
        <v>0.83</v>
      </c>
      <c r="K21" s="28">
        <f>J21/8</f>
        <v>0.10375</v>
      </c>
      <c r="L21" s="17">
        <v>8</v>
      </c>
      <c r="M21" s="6">
        <v>1</v>
      </c>
      <c r="N21" s="53">
        <f>M21/8</f>
        <v>0.125</v>
      </c>
      <c r="O21" s="17"/>
      <c r="P21" s="6">
        <v>0</v>
      </c>
      <c r="Q21" s="28"/>
      <c r="R21" s="17"/>
      <c r="S21" s="6">
        <v>0</v>
      </c>
      <c r="T21" s="28"/>
      <c r="U21" s="17"/>
      <c r="V21" s="6">
        <v>0</v>
      </c>
      <c r="W21" s="28"/>
      <c r="X21" s="17"/>
      <c r="Y21" s="6">
        <v>0</v>
      </c>
      <c r="Z21" s="28"/>
      <c r="AA21" s="17"/>
      <c r="AB21" s="6">
        <v>0</v>
      </c>
      <c r="AC21" s="28"/>
      <c r="AD21" s="6">
        <f>AVERAGE(G21,J21,M21,P21,S21,V21,Y21,AB21)</f>
        <v>0.35375000000000001</v>
      </c>
      <c r="AE21" s="13" t="s">
        <v>238</v>
      </c>
      <c r="AF21" s="7"/>
    </row>
    <row r="22" spans="1:32" ht="67.5" x14ac:dyDescent="0.25">
      <c r="A22" s="19" t="s">
        <v>245</v>
      </c>
      <c r="B22" s="19" t="s">
        <v>246</v>
      </c>
      <c r="C22" s="3">
        <v>80</v>
      </c>
      <c r="D22" s="19" t="s">
        <v>251</v>
      </c>
      <c r="E22" s="3">
        <v>10</v>
      </c>
      <c r="F22" s="17">
        <v>10</v>
      </c>
      <c r="G22" s="6">
        <v>1</v>
      </c>
      <c r="H22" s="28">
        <f>G22/8</f>
        <v>0.125</v>
      </c>
      <c r="I22" s="17">
        <v>10</v>
      </c>
      <c r="J22" s="6">
        <v>1</v>
      </c>
      <c r="K22" s="28">
        <f>J22/8</f>
        <v>0.125</v>
      </c>
      <c r="L22" s="17">
        <v>10</v>
      </c>
      <c r="M22" s="6">
        <v>1</v>
      </c>
      <c r="N22" s="53">
        <f>M22/8</f>
        <v>0.125</v>
      </c>
      <c r="O22" s="17"/>
      <c r="P22" s="6">
        <v>0</v>
      </c>
      <c r="Q22" s="28"/>
      <c r="R22" s="17"/>
      <c r="S22" s="6">
        <v>0</v>
      </c>
      <c r="T22" s="28"/>
      <c r="U22" s="17"/>
      <c r="V22" s="6">
        <v>0</v>
      </c>
      <c r="W22" s="28"/>
      <c r="X22" s="17"/>
      <c r="Y22" s="6">
        <v>0</v>
      </c>
      <c r="Z22" s="28"/>
      <c r="AA22" s="17"/>
      <c r="AB22" s="6">
        <v>0</v>
      </c>
      <c r="AC22" s="28"/>
      <c r="AD22" s="6">
        <f>AVERAGE(G22,J22,M22,P22,S22,V22,Y22,AB22)</f>
        <v>0.375</v>
      </c>
      <c r="AE22" s="13" t="s">
        <v>238</v>
      </c>
      <c r="AF22" s="7"/>
    </row>
    <row r="23" spans="1:32" ht="54" x14ac:dyDescent="0.25">
      <c r="A23" s="19" t="s">
        <v>247</v>
      </c>
      <c r="B23" s="19" t="s">
        <v>248</v>
      </c>
      <c r="C23" s="3" t="s">
        <v>233</v>
      </c>
      <c r="D23" s="19" t="s">
        <v>237</v>
      </c>
      <c r="E23" s="3">
        <v>0</v>
      </c>
      <c r="F23" s="17">
        <v>1</v>
      </c>
      <c r="G23" s="6">
        <v>1</v>
      </c>
      <c r="H23" s="28">
        <f>G23/8</f>
        <v>0.125</v>
      </c>
      <c r="I23" s="17">
        <v>1</v>
      </c>
      <c r="J23" s="6">
        <v>1</v>
      </c>
      <c r="K23" s="28">
        <f>J23/8</f>
        <v>0.125</v>
      </c>
      <c r="L23" s="17">
        <v>1</v>
      </c>
      <c r="M23" s="6">
        <v>1</v>
      </c>
      <c r="N23" s="53">
        <f>M23/8</f>
        <v>0.125</v>
      </c>
      <c r="O23" s="17"/>
      <c r="P23" s="6">
        <v>0</v>
      </c>
      <c r="Q23" s="28"/>
      <c r="R23" s="17"/>
      <c r="S23" s="6">
        <v>0</v>
      </c>
      <c r="T23" s="28"/>
      <c r="U23" s="17"/>
      <c r="V23" s="6">
        <v>0</v>
      </c>
      <c r="W23" s="28"/>
      <c r="X23" s="17"/>
      <c r="Y23" s="6">
        <v>0</v>
      </c>
      <c r="Z23" s="28"/>
      <c r="AA23" s="17"/>
      <c r="AB23" s="6">
        <v>0</v>
      </c>
      <c r="AC23" s="28"/>
      <c r="AD23" s="6">
        <f>AVERAGE(G23,J23,M23,P23,S23,V23,Y23,AB23)</f>
        <v>0.375</v>
      </c>
      <c r="AE23" s="13" t="s">
        <v>238</v>
      </c>
      <c r="AF23" s="7"/>
    </row>
    <row r="24" spans="1:32" x14ac:dyDescent="0.25">
      <c r="A24" s="77" t="s">
        <v>252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9"/>
    </row>
    <row r="25" spans="1:32" x14ac:dyDescent="0.25">
      <c r="A25" s="80" t="s">
        <v>253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</row>
    <row r="26" spans="1:32" ht="38.25" x14ac:dyDescent="0.25">
      <c r="A26" s="2" t="s">
        <v>53</v>
      </c>
      <c r="B26" s="2" t="s">
        <v>123</v>
      </c>
      <c r="C26" s="2" t="s">
        <v>54</v>
      </c>
      <c r="D26" s="2" t="s">
        <v>0</v>
      </c>
      <c r="E26" s="15" t="s">
        <v>14</v>
      </c>
      <c r="F26" s="15" t="s">
        <v>15</v>
      </c>
      <c r="G26" s="2" t="s">
        <v>78</v>
      </c>
      <c r="H26" s="2" t="s">
        <v>335</v>
      </c>
      <c r="I26" s="15" t="s">
        <v>16</v>
      </c>
      <c r="J26" s="2" t="s">
        <v>336</v>
      </c>
      <c r="K26" s="2" t="s">
        <v>327</v>
      </c>
      <c r="L26" s="15" t="s">
        <v>18</v>
      </c>
      <c r="M26" s="2" t="s">
        <v>337</v>
      </c>
      <c r="N26" s="2" t="s">
        <v>328</v>
      </c>
      <c r="O26" s="15" t="s">
        <v>20</v>
      </c>
      <c r="P26" s="2" t="s">
        <v>338</v>
      </c>
      <c r="Q26" s="2" t="s">
        <v>329</v>
      </c>
      <c r="R26" s="15" t="s">
        <v>22</v>
      </c>
      <c r="S26" s="2" t="s">
        <v>342</v>
      </c>
      <c r="T26" s="2" t="s">
        <v>330</v>
      </c>
      <c r="U26" s="15" t="s">
        <v>24</v>
      </c>
      <c r="V26" s="2" t="s">
        <v>339</v>
      </c>
      <c r="W26" s="2" t="s">
        <v>331</v>
      </c>
      <c r="X26" s="15" t="s">
        <v>26</v>
      </c>
      <c r="Y26" s="2" t="s">
        <v>340</v>
      </c>
      <c r="Z26" s="2" t="s">
        <v>332</v>
      </c>
      <c r="AA26" s="15" t="s">
        <v>28</v>
      </c>
      <c r="AB26" s="2" t="s">
        <v>341</v>
      </c>
      <c r="AC26" s="2" t="s">
        <v>333</v>
      </c>
      <c r="AD26" s="2" t="s">
        <v>334</v>
      </c>
      <c r="AE26" s="2" t="s">
        <v>1</v>
      </c>
      <c r="AF26" s="2" t="s">
        <v>2</v>
      </c>
    </row>
    <row r="27" spans="1:32" s="12" customFormat="1" ht="54" x14ac:dyDescent="0.25">
      <c r="A27" s="19" t="s">
        <v>254</v>
      </c>
      <c r="B27" s="19" t="s">
        <v>255</v>
      </c>
      <c r="C27" s="3" t="s">
        <v>262</v>
      </c>
      <c r="D27" s="19" t="s">
        <v>263</v>
      </c>
      <c r="E27" s="3">
        <v>1000</v>
      </c>
      <c r="F27" s="17">
        <v>1155</v>
      </c>
      <c r="G27" s="6">
        <v>1</v>
      </c>
      <c r="H27" s="28">
        <f>G27/8</f>
        <v>0.125</v>
      </c>
      <c r="I27" s="17">
        <v>1000</v>
      </c>
      <c r="J27" s="6">
        <v>1</v>
      </c>
      <c r="K27" s="28">
        <f>J27/8</f>
        <v>0.125</v>
      </c>
      <c r="L27" s="17">
        <v>1469</v>
      </c>
      <c r="M27" s="6">
        <v>1</v>
      </c>
      <c r="N27" s="53">
        <f>M27/8</f>
        <v>0.125</v>
      </c>
      <c r="O27" s="17"/>
      <c r="P27" s="6">
        <v>0</v>
      </c>
      <c r="Q27" s="28"/>
      <c r="R27" s="17"/>
      <c r="S27" s="6">
        <v>0</v>
      </c>
      <c r="T27" s="28"/>
      <c r="U27" s="17"/>
      <c r="V27" s="6">
        <v>0</v>
      </c>
      <c r="W27" s="28"/>
      <c r="X27" s="17"/>
      <c r="Y27" s="6">
        <v>0</v>
      </c>
      <c r="Z27" s="28"/>
      <c r="AA27" s="17"/>
      <c r="AB27" s="6">
        <v>0</v>
      </c>
      <c r="AC27" s="28"/>
      <c r="AD27" s="6">
        <f>AVERAGE(G27,J27,M27,P27,S27,V27,Y27,AB27)</f>
        <v>0.375</v>
      </c>
      <c r="AE27" s="13" t="s">
        <v>238</v>
      </c>
      <c r="AF27" s="11"/>
    </row>
    <row r="28" spans="1:32" ht="54" x14ac:dyDescent="0.25">
      <c r="A28" s="19" t="s">
        <v>256</v>
      </c>
      <c r="B28" s="19" t="s">
        <v>257</v>
      </c>
      <c r="C28" s="3">
        <v>64</v>
      </c>
      <c r="D28" s="19" t="s">
        <v>264</v>
      </c>
      <c r="E28" s="3">
        <v>5</v>
      </c>
      <c r="F28" s="17">
        <v>8</v>
      </c>
      <c r="G28" s="6">
        <v>1</v>
      </c>
      <c r="H28" s="28">
        <f>G28/8</f>
        <v>0.125</v>
      </c>
      <c r="I28" s="17">
        <v>8</v>
      </c>
      <c r="J28" s="6">
        <v>1</v>
      </c>
      <c r="K28" s="28">
        <f>J28/8</f>
        <v>0.125</v>
      </c>
      <c r="L28" s="17">
        <v>8</v>
      </c>
      <c r="M28" s="6">
        <v>1</v>
      </c>
      <c r="N28" s="53">
        <f>M28/8</f>
        <v>0.125</v>
      </c>
      <c r="O28" s="17"/>
      <c r="P28" s="6">
        <v>0</v>
      </c>
      <c r="Q28" s="28"/>
      <c r="R28" s="17"/>
      <c r="S28" s="6">
        <v>0</v>
      </c>
      <c r="T28" s="28"/>
      <c r="U28" s="17"/>
      <c r="V28" s="6">
        <v>0</v>
      </c>
      <c r="W28" s="28"/>
      <c r="X28" s="17"/>
      <c r="Y28" s="6">
        <v>0</v>
      </c>
      <c r="Z28" s="28"/>
      <c r="AA28" s="17"/>
      <c r="AB28" s="6">
        <v>0</v>
      </c>
      <c r="AC28" s="28"/>
      <c r="AD28" s="6">
        <f>AVERAGE(G28,J28,M28,P28,S28,V28,Y28,AB28)</f>
        <v>0.375</v>
      </c>
      <c r="AE28" s="13" t="s">
        <v>238</v>
      </c>
      <c r="AF28" s="7"/>
    </row>
    <row r="29" spans="1:32" ht="54" x14ac:dyDescent="0.25">
      <c r="A29" s="19" t="s">
        <v>258</v>
      </c>
      <c r="B29" s="19" t="s">
        <v>259</v>
      </c>
      <c r="C29" s="3">
        <v>64</v>
      </c>
      <c r="D29" s="19" t="s">
        <v>265</v>
      </c>
      <c r="E29" s="3">
        <v>5</v>
      </c>
      <c r="F29" s="17">
        <v>8</v>
      </c>
      <c r="G29" s="6">
        <v>1</v>
      </c>
      <c r="H29" s="28">
        <f>G29/8</f>
        <v>0.125</v>
      </c>
      <c r="I29" s="17">
        <v>8</v>
      </c>
      <c r="J29" s="6">
        <v>1</v>
      </c>
      <c r="K29" s="28">
        <f>J29/8</f>
        <v>0.125</v>
      </c>
      <c r="L29" s="17">
        <v>8</v>
      </c>
      <c r="M29" s="6">
        <v>1</v>
      </c>
      <c r="N29" s="53">
        <f>M29/8</f>
        <v>0.125</v>
      </c>
      <c r="O29" s="17"/>
      <c r="P29" s="6">
        <v>0</v>
      </c>
      <c r="Q29" s="28"/>
      <c r="R29" s="17"/>
      <c r="S29" s="6">
        <v>0</v>
      </c>
      <c r="T29" s="28"/>
      <c r="U29" s="17"/>
      <c r="V29" s="6">
        <v>0</v>
      </c>
      <c r="W29" s="28"/>
      <c r="X29" s="17"/>
      <c r="Y29" s="6">
        <v>0</v>
      </c>
      <c r="Z29" s="28"/>
      <c r="AA29" s="17"/>
      <c r="AB29" s="6">
        <v>0</v>
      </c>
      <c r="AC29" s="28"/>
      <c r="AD29" s="6">
        <f>AVERAGE(G29,J29,M29,P29,S29,V29,Y29,AB29)</f>
        <v>0.375</v>
      </c>
      <c r="AE29" s="13" t="s">
        <v>238</v>
      </c>
      <c r="AF29" s="7"/>
    </row>
    <row r="30" spans="1:32" ht="54" x14ac:dyDescent="0.25">
      <c r="A30" s="19" t="s">
        <v>260</v>
      </c>
      <c r="B30" s="19" t="s">
        <v>261</v>
      </c>
      <c r="C30" s="3" t="s">
        <v>233</v>
      </c>
      <c r="D30" s="19" t="s">
        <v>237</v>
      </c>
      <c r="E30" s="3">
        <v>0</v>
      </c>
      <c r="F30" s="17">
        <v>2</v>
      </c>
      <c r="G30" s="6">
        <v>0.75</v>
      </c>
      <c r="H30" s="28">
        <f>G30/8</f>
        <v>9.375E-2</v>
      </c>
      <c r="I30" s="17">
        <v>1</v>
      </c>
      <c r="J30" s="6">
        <v>0.88</v>
      </c>
      <c r="K30" s="28">
        <f>J30/8</f>
        <v>0.11</v>
      </c>
      <c r="L30" s="17">
        <v>1</v>
      </c>
      <c r="M30" s="6">
        <v>1</v>
      </c>
      <c r="N30" s="53">
        <f>M30/8</f>
        <v>0.125</v>
      </c>
      <c r="O30" s="17"/>
      <c r="P30" s="6">
        <v>0</v>
      </c>
      <c r="Q30" s="28"/>
      <c r="R30" s="17"/>
      <c r="S30" s="6">
        <v>0</v>
      </c>
      <c r="T30" s="28"/>
      <c r="U30" s="17"/>
      <c r="V30" s="6">
        <v>0</v>
      </c>
      <c r="W30" s="28"/>
      <c r="X30" s="17"/>
      <c r="Y30" s="6">
        <v>0</v>
      </c>
      <c r="Z30" s="28"/>
      <c r="AA30" s="17"/>
      <c r="AB30" s="6">
        <v>0</v>
      </c>
      <c r="AC30" s="28"/>
      <c r="AD30" s="6">
        <f>AVERAGE(G30,J30,M30,P30,S30,V30,Y30,AB30)</f>
        <v>0.32874999999999999</v>
      </c>
      <c r="AE30" s="13" t="s">
        <v>238</v>
      </c>
      <c r="AF30" s="7"/>
    </row>
    <row r="31" spans="1:32" s="54" customFormat="1" ht="23.25" customHeight="1" x14ac:dyDescent="0.25">
      <c r="A31" s="91" t="s">
        <v>280</v>
      </c>
      <c r="B31" s="9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</row>
    <row r="32" spans="1:32" x14ac:dyDescent="0.25">
      <c r="A32" s="77" t="s">
        <v>347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9"/>
    </row>
    <row r="33" spans="1:32" x14ac:dyDescent="0.25">
      <c r="A33" s="80" t="s">
        <v>207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</row>
    <row r="34" spans="1:32" ht="38.25" x14ac:dyDescent="0.25">
      <c r="A34" s="2" t="s">
        <v>53</v>
      </c>
      <c r="B34" s="2" t="s">
        <v>123</v>
      </c>
      <c r="C34" s="2" t="s">
        <v>54</v>
      </c>
      <c r="D34" s="2" t="s">
        <v>0</v>
      </c>
      <c r="E34" s="15" t="s">
        <v>14</v>
      </c>
      <c r="F34" s="15" t="s">
        <v>15</v>
      </c>
      <c r="G34" s="2" t="s">
        <v>78</v>
      </c>
      <c r="H34" s="2" t="s">
        <v>335</v>
      </c>
      <c r="I34" s="15" t="s">
        <v>16</v>
      </c>
      <c r="J34" s="2" t="s">
        <v>336</v>
      </c>
      <c r="K34" s="2" t="s">
        <v>327</v>
      </c>
      <c r="L34" s="15" t="s">
        <v>18</v>
      </c>
      <c r="M34" s="2" t="s">
        <v>337</v>
      </c>
      <c r="N34" s="2" t="s">
        <v>328</v>
      </c>
      <c r="O34" s="15" t="s">
        <v>20</v>
      </c>
      <c r="P34" s="2" t="s">
        <v>338</v>
      </c>
      <c r="Q34" s="2" t="s">
        <v>329</v>
      </c>
      <c r="R34" s="15" t="s">
        <v>22</v>
      </c>
      <c r="S34" s="2" t="s">
        <v>342</v>
      </c>
      <c r="T34" s="2" t="s">
        <v>330</v>
      </c>
      <c r="U34" s="15" t="s">
        <v>24</v>
      </c>
      <c r="V34" s="2" t="s">
        <v>339</v>
      </c>
      <c r="W34" s="2" t="s">
        <v>331</v>
      </c>
      <c r="X34" s="15" t="s">
        <v>26</v>
      </c>
      <c r="Y34" s="2" t="s">
        <v>340</v>
      </c>
      <c r="Z34" s="2" t="s">
        <v>332</v>
      </c>
      <c r="AA34" s="15" t="s">
        <v>28</v>
      </c>
      <c r="AB34" s="2" t="s">
        <v>341</v>
      </c>
      <c r="AC34" s="2" t="s">
        <v>333</v>
      </c>
      <c r="AD34" s="2" t="s">
        <v>334</v>
      </c>
      <c r="AE34" s="2" t="s">
        <v>1</v>
      </c>
      <c r="AF34" s="2" t="s">
        <v>2</v>
      </c>
    </row>
    <row r="35" spans="1:32" ht="121.5" x14ac:dyDescent="0.25">
      <c r="A35" s="19" t="s">
        <v>208</v>
      </c>
      <c r="B35" s="19" t="s">
        <v>209</v>
      </c>
      <c r="C35" s="3" t="s">
        <v>221</v>
      </c>
      <c r="D35" s="19" t="s">
        <v>267</v>
      </c>
      <c r="E35" s="3">
        <v>6</v>
      </c>
      <c r="F35" s="17">
        <v>15</v>
      </c>
      <c r="G35" s="6">
        <v>1</v>
      </c>
      <c r="H35" s="28">
        <f t="shared" ref="H35:H40" si="0">G35/8</f>
        <v>0.125</v>
      </c>
      <c r="I35" s="17">
        <v>15</v>
      </c>
      <c r="J35" s="6">
        <v>1</v>
      </c>
      <c r="K35" s="28">
        <f t="shared" ref="K35:K40" si="1">J35/8</f>
        <v>0.125</v>
      </c>
      <c r="L35" s="17">
        <v>15</v>
      </c>
      <c r="M35" s="6">
        <v>0.93</v>
      </c>
      <c r="N35" s="53">
        <f t="shared" ref="N35:N40" si="2">M35/8</f>
        <v>0.11625000000000001</v>
      </c>
      <c r="O35" s="17"/>
      <c r="P35" s="6">
        <v>0</v>
      </c>
      <c r="Q35" s="28"/>
      <c r="R35" s="17"/>
      <c r="S35" s="6">
        <v>0</v>
      </c>
      <c r="T35" s="28"/>
      <c r="U35" s="17"/>
      <c r="V35" s="6">
        <v>0</v>
      </c>
      <c r="W35" s="28"/>
      <c r="X35" s="17"/>
      <c r="Y35" s="6">
        <v>0</v>
      </c>
      <c r="Z35" s="28"/>
      <c r="AA35" s="17"/>
      <c r="AB35" s="6">
        <v>0</v>
      </c>
      <c r="AC35" s="28"/>
      <c r="AD35" s="6">
        <f t="shared" ref="AD35:AD40" si="3">AVERAGE(G35,J35,M35,P35,S35,V35,Y35,AB35)</f>
        <v>0.36625000000000002</v>
      </c>
      <c r="AE35" s="13" t="s">
        <v>238</v>
      </c>
      <c r="AF35" s="11"/>
    </row>
    <row r="36" spans="1:32" ht="81" x14ac:dyDescent="0.25">
      <c r="A36" s="19" t="s">
        <v>210</v>
      </c>
      <c r="B36" s="19" t="s">
        <v>211</v>
      </c>
      <c r="C36" s="3">
        <v>280</v>
      </c>
      <c r="D36" s="19" t="s">
        <v>268</v>
      </c>
      <c r="E36" s="3">
        <v>30</v>
      </c>
      <c r="F36" s="17">
        <v>40</v>
      </c>
      <c r="G36" s="6">
        <v>1</v>
      </c>
      <c r="H36" s="28">
        <f t="shared" si="0"/>
        <v>0.125</v>
      </c>
      <c r="I36" s="17">
        <v>40</v>
      </c>
      <c r="J36" s="6">
        <v>1</v>
      </c>
      <c r="K36" s="28">
        <f t="shared" si="1"/>
        <v>0.125</v>
      </c>
      <c r="L36" s="17">
        <v>30</v>
      </c>
      <c r="M36" s="6">
        <v>1</v>
      </c>
      <c r="N36" s="53">
        <f t="shared" si="2"/>
        <v>0.125</v>
      </c>
      <c r="O36" s="17"/>
      <c r="P36" s="6">
        <v>0</v>
      </c>
      <c r="Q36" s="28"/>
      <c r="R36" s="17"/>
      <c r="S36" s="6">
        <v>0</v>
      </c>
      <c r="T36" s="28"/>
      <c r="U36" s="17"/>
      <c r="V36" s="6">
        <v>0</v>
      </c>
      <c r="W36" s="28"/>
      <c r="X36" s="17"/>
      <c r="Y36" s="6">
        <v>0</v>
      </c>
      <c r="Z36" s="28"/>
      <c r="AA36" s="17"/>
      <c r="AB36" s="6">
        <v>0</v>
      </c>
      <c r="AC36" s="28"/>
      <c r="AD36" s="6">
        <f t="shared" si="3"/>
        <v>0.375</v>
      </c>
      <c r="AE36" s="13" t="s">
        <v>238</v>
      </c>
      <c r="AF36" s="7"/>
    </row>
    <row r="37" spans="1:32" ht="108" x14ac:dyDescent="0.25">
      <c r="A37" s="19" t="s">
        <v>212</v>
      </c>
      <c r="B37" s="19" t="s">
        <v>213</v>
      </c>
      <c r="C37" s="3" t="s">
        <v>222</v>
      </c>
      <c r="D37" s="19" t="s">
        <v>269</v>
      </c>
      <c r="E37" s="3" t="s">
        <v>220</v>
      </c>
      <c r="F37" s="17">
        <v>600</v>
      </c>
      <c r="G37" s="6">
        <v>1</v>
      </c>
      <c r="H37" s="28">
        <f t="shared" si="0"/>
        <v>0.125</v>
      </c>
      <c r="I37" s="17">
        <v>600</v>
      </c>
      <c r="J37" s="6">
        <v>1</v>
      </c>
      <c r="K37" s="28">
        <f t="shared" si="1"/>
        <v>0.125</v>
      </c>
      <c r="L37" s="17">
        <v>600</v>
      </c>
      <c r="M37" s="6">
        <v>1</v>
      </c>
      <c r="N37" s="53">
        <f t="shared" si="2"/>
        <v>0.125</v>
      </c>
      <c r="O37" s="17"/>
      <c r="P37" s="6">
        <v>0</v>
      </c>
      <c r="Q37" s="28"/>
      <c r="R37" s="17"/>
      <c r="S37" s="6">
        <v>0</v>
      </c>
      <c r="T37" s="28"/>
      <c r="U37" s="17"/>
      <c r="V37" s="6">
        <v>0</v>
      </c>
      <c r="W37" s="28"/>
      <c r="X37" s="17"/>
      <c r="Y37" s="6">
        <v>0</v>
      </c>
      <c r="Z37" s="28"/>
      <c r="AA37" s="17"/>
      <c r="AB37" s="6">
        <v>0</v>
      </c>
      <c r="AC37" s="28"/>
      <c r="AD37" s="6">
        <f t="shared" si="3"/>
        <v>0.375</v>
      </c>
      <c r="AE37" s="13" t="s">
        <v>238</v>
      </c>
      <c r="AF37" s="7"/>
    </row>
    <row r="38" spans="1:32" ht="94.5" x14ac:dyDescent="0.25">
      <c r="A38" s="19" t="s">
        <v>214</v>
      </c>
      <c r="B38" s="19" t="s">
        <v>215</v>
      </c>
      <c r="C38" s="3">
        <v>480</v>
      </c>
      <c r="D38" s="19" t="s">
        <v>270</v>
      </c>
      <c r="E38" s="3">
        <v>50</v>
      </c>
      <c r="F38" s="17">
        <v>60</v>
      </c>
      <c r="G38" s="6">
        <v>1</v>
      </c>
      <c r="H38" s="28">
        <f t="shared" si="0"/>
        <v>0.125</v>
      </c>
      <c r="I38" s="17">
        <v>60</v>
      </c>
      <c r="J38" s="6">
        <v>1</v>
      </c>
      <c r="K38" s="28">
        <f t="shared" si="1"/>
        <v>0.125</v>
      </c>
      <c r="L38" s="17">
        <v>53</v>
      </c>
      <c r="M38" s="6">
        <v>1</v>
      </c>
      <c r="N38" s="53">
        <f t="shared" si="2"/>
        <v>0.125</v>
      </c>
      <c r="O38" s="17"/>
      <c r="P38" s="6">
        <v>0</v>
      </c>
      <c r="Q38" s="28"/>
      <c r="R38" s="17"/>
      <c r="S38" s="6">
        <v>0</v>
      </c>
      <c r="T38" s="28"/>
      <c r="U38" s="17"/>
      <c r="V38" s="6">
        <v>0</v>
      </c>
      <c r="W38" s="28"/>
      <c r="X38" s="17"/>
      <c r="Y38" s="6">
        <v>0</v>
      </c>
      <c r="Z38" s="28"/>
      <c r="AA38" s="17"/>
      <c r="AB38" s="6">
        <v>0</v>
      </c>
      <c r="AC38" s="28"/>
      <c r="AD38" s="6">
        <f t="shared" si="3"/>
        <v>0.375</v>
      </c>
      <c r="AE38" s="13" t="s">
        <v>238</v>
      </c>
      <c r="AF38" s="7"/>
    </row>
    <row r="39" spans="1:32" ht="81" x14ac:dyDescent="0.25">
      <c r="A39" s="19" t="s">
        <v>216</v>
      </c>
      <c r="B39" s="19" t="s">
        <v>217</v>
      </c>
      <c r="C39" s="3">
        <v>16</v>
      </c>
      <c r="D39" s="19" t="s">
        <v>271</v>
      </c>
      <c r="E39" s="3">
        <v>2</v>
      </c>
      <c r="F39" s="17">
        <v>2</v>
      </c>
      <c r="G39" s="6">
        <v>1</v>
      </c>
      <c r="H39" s="28">
        <f t="shared" si="0"/>
        <v>0.125</v>
      </c>
      <c r="I39" s="17">
        <v>2</v>
      </c>
      <c r="J39" s="6">
        <v>1</v>
      </c>
      <c r="K39" s="28">
        <f t="shared" si="1"/>
        <v>0.125</v>
      </c>
      <c r="L39" s="17">
        <v>2</v>
      </c>
      <c r="M39" s="6">
        <v>1</v>
      </c>
      <c r="N39" s="53">
        <f t="shared" si="2"/>
        <v>0.125</v>
      </c>
      <c r="O39" s="17"/>
      <c r="P39" s="6">
        <v>0</v>
      </c>
      <c r="Q39" s="28"/>
      <c r="R39" s="17"/>
      <c r="S39" s="6">
        <v>0</v>
      </c>
      <c r="T39" s="28"/>
      <c r="U39" s="17"/>
      <c r="V39" s="6">
        <v>0</v>
      </c>
      <c r="W39" s="28"/>
      <c r="X39" s="17"/>
      <c r="Y39" s="6">
        <v>0</v>
      </c>
      <c r="Z39" s="28"/>
      <c r="AA39" s="17"/>
      <c r="AB39" s="6">
        <v>0</v>
      </c>
      <c r="AC39" s="28"/>
      <c r="AD39" s="6">
        <f t="shared" si="3"/>
        <v>0.375</v>
      </c>
      <c r="AE39" s="13" t="s">
        <v>238</v>
      </c>
      <c r="AF39" s="7"/>
    </row>
    <row r="40" spans="1:32" ht="67.5" x14ac:dyDescent="0.25">
      <c r="A40" s="19" t="s">
        <v>218</v>
      </c>
      <c r="B40" s="19" t="s">
        <v>219</v>
      </c>
      <c r="C40" s="3" t="s">
        <v>223</v>
      </c>
      <c r="D40" s="19" t="s">
        <v>272</v>
      </c>
      <c r="E40" s="3">
        <v>0</v>
      </c>
      <c r="F40" s="17">
        <v>8</v>
      </c>
      <c r="G40" s="6">
        <v>1</v>
      </c>
      <c r="H40" s="28">
        <f t="shared" si="0"/>
        <v>0.125</v>
      </c>
      <c r="I40" s="17">
        <v>8</v>
      </c>
      <c r="J40" s="6">
        <v>1</v>
      </c>
      <c r="K40" s="28">
        <f t="shared" si="1"/>
        <v>0.125</v>
      </c>
      <c r="L40" s="17">
        <v>8</v>
      </c>
      <c r="M40" s="6">
        <v>1</v>
      </c>
      <c r="N40" s="53">
        <f t="shared" si="2"/>
        <v>0.125</v>
      </c>
      <c r="O40" s="17"/>
      <c r="P40" s="6">
        <v>0</v>
      </c>
      <c r="Q40" s="28"/>
      <c r="R40" s="17"/>
      <c r="S40" s="6">
        <v>0</v>
      </c>
      <c r="T40" s="28"/>
      <c r="U40" s="17"/>
      <c r="V40" s="6">
        <v>0</v>
      </c>
      <c r="W40" s="28"/>
      <c r="X40" s="17"/>
      <c r="Y40" s="6">
        <v>0</v>
      </c>
      <c r="Z40" s="28"/>
      <c r="AA40" s="17"/>
      <c r="AB40" s="6">
        <v>0</v>
      </c>
      <c r="AC40" s="28"/>
      <c r="AD40" s="6">
        <f t="shared" si="3"/>
        <v>0.375</v>
      </c>
      <c r="AE40" s="13" t="s">
        <v>238</v>
      </c>
      <c r="AF40" s="7"/>
    </row>
    <row r="41" spans="1:32" x14ac:dyDescent="0.25">
      <c r="A41" s="80" t="s">
        <v>273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</row>
    <row r="42" spans="1:32" ht="38.25" x14ac:dyDescent="0.25">
      <c r="A42" s="2" t="s">
        <v>53</v>
      </c>
      <c r="B42" s="2" t="s">
        <v>123</v>
      </c>
      <c r="C42" s="2" t="s">
        <v>54</v>
      </c>
      <c r="D42" s="2" t="s">
        <v>0</v>
      </c>
      <c r="E42" s="15" t="s">
        <v>14</v>
      </c>
      <c r="F42" s="15" t="s">
        <v>15</v>
      </c>
      <c r="G42" s="2" t="s">
        <v>78</v>
      </c>
      <c r="H42" s="2" t="s">
        <v>335</v>
      </c>
      <c r="I42" s="15" t="s">
        <v>16</v>
      </c>
      <c r="J42" s="2" t="s">
        <v>336</v>
      </c>
      <c r="K42" s="2" t="s">
        <v>327</v>
      </c>
      <c r="L42" s="15" t="s">
        <v>18</v>
      </c>
      <c r="M42" s="2" t="s">
        <v>337</v>
      </c>
      <c r="N42" s="2" t="s">
        <v>328</v>
      </c>
      <c r="O42" s="15" t="s">
        <v>20</v>
      </c>
      <c r="P42" s="2" t="s">
        <v>338</v>
      </c>
      <c r="Q42" s="2" t="s">
        <v>329</v>
      </c>
      <c r="R42" s="15" t="s">
        <v>22</v>
      </c>
      <c r="S42" s="2" t="s">
        <v>342</v>
      </c>
      <c r="T42" s="2" t="s">
        <v>330</v>
      </c>
      <c r="U42" s="15" t="s">
        <v>24</v>
      </c>
      <c r="V42" s="2" t="s">
        <v>339</v>
      </c>
      <c r="W42" s="2" t="s">
        <v>331</v>
      </c>
      <c r="X42" s="15" t="s">
        <v>26</v>
      </c>
      <c r="Y42" s="2" t="s">
        <v>340</v>
      </c>
      <c r="Z42" s="2" t="s">
        <v>332</v>
      </c>
      <c r="AA42" s="15" t="s">
        <v>28</v>
      </c>
      <c r="AB42" s="2" t="s">
        <v>341</v>
      </c>
      <c r="AC42" s="2" t="s">
        <v>333</v>
      </c>
      <c r="AD42" s="2" t="s">
        <v>334</v>
      </c>
      <c r="AE42" s="2" t="s">
        <v>1</v>
      </c>
      <c r="AF42" s="2" t="s">
        <v>2</v>
      </c>
    </row>
    <row r="43" spans="1:32" ht="94.5" x14ac:dyDescent="0.25">
      <c r="A43" s="19" t="s">
        <v>274</v>
      </c>
      <c r="B43" s="19" t="s">
        <v>275</v>
      </c>
      <c r="C43" s="3" t="s">
        <v>278</v>
      </c>
      <c r="D43" s="19" t="s">
        <v>279</v>
      </c>
      <c r="E43" s="3">
        <v>0</v>
      </c>
      <c r="F43" s="17">
        <v>1</v>
      </c>
      <c r="G43" s="6">
        <v>0.97</v>
      </c>
      <c r="H43" s="28">
        <f>G43/8</f>
        <v>0.12125</v>
      </c>
      <c r="I43" s="17">
        <v>1</v>
      </c>
      <c r="J43" s="6">
        <v>1</v>
      </c>
      <c r="K43" s="28">
        <f>J43/8</f>
        <v>0.125</v>
      </c>
      <c r="L43" s="17">
        <v>0</v>
      </c>
      <c r="M43" s="6">
        <v>1</v>
      </c>
      <c r="N43" s="53">
        <f>M43/8</f>
        <v>0.125</v>
      </c>
      <c r="O43" s="17"/>
      <c r="P43" s="6">
        <v>0</v>
      </c>
      <c r="Q43" s="28"/>
      <c r="R43" s="17"/>
      <c r="S43" s="6">
        <v>0</v>
      </c>
      <c r="T43" s="28"/>
      <c r="U43" s="17"/>
      <c r="V43" s="6">
        <v>0</v>
      </c>
      <c r="W43" s="28"/>
      <c r="X43" s="17"/>
      <c r="Y43" s="6">
        <v>0</v>
      </c>
      <c r="Z43" s="28"/>
      <c r="AA43" s="17"/>
      <c r="AB43" s="6">
        <v>0</v>
      </c>
      <c r="AC43" s="28"/>
      <c r="AD43" s="6">
        <f>AVERAGE(G43,J43,M43,P43,S43,V43,Y43,AB43)</f>
        <v>0.37124999999999997</v>
      </c>
      <c r="AE43" s="13" t="s">
        <v>238</v>
      </c>
      <c r="AF43" s="11"/>
    </row>
    <row r="44" spans="1:32" ht="54" x14ac:dyDescent="0.25">
      <c r="A44" s="19" t="s">
        <v>276</v>
      </c>
      <c r="B44" s="19" t="s">
        <v>277</v>
      </c>
      <c r="C44" s="3" t="s">
        <v>233</v>
      </c>
      <c r="D44" s="19" t="s">
        <v>237</v>
      </c>
      <c r="E44" s="3">
        <v>0</v>
      </c>
      <c r="F44" s="17">
        <v>1</v>
      </c>
      <c r="G44" s="6">
        <v>0.55000000000000004</v>
      </c>
      <c r="H44" s="28">
        <f>G44/8</f>
        <v>6.8750000000000006E-2</v>
      </c>
      <c r="I44" s="17">
        <v>3</v>
      </c>
      <c r="J44" s="6">
        <v>0.7</v>
      </c>
      <c r="K44" s="28">
        <f>J44/8</f>
        <v>8.7499999999999994E-2</v>
      </c>
      <c r="L44" s="17">
        <v>1</v>
      </c>
      <c r="M44" s="6">
        <v>1</v>
      </c>
      <c r="N44" s="53">
        <f>M44/8</f>
        <v>0.125</v>
      </c>
      <c r="O44" s="17"/>
      <c r="P44" s="6">
        <v>0</v>
      </c>
      <c r="Q44" s="28"/>
      <c r="R44" s="17"/>
      <c r="S44" s="6">
        <v>0</v>
      </c>
      <c r="T44" s="28"/>
      <c r="U44" s="17"/>
      <c r="V44" s="6">
        <v>0</v>
      </c>
      <c r="W44" s="28"/>
      <c r="X44" s="17"/>
      <c r="Y44" s="6">
        <v>0</v>
      </c>
      <c r="Z44" s="28"/>
      <c r="AA44" s="17"/>
      <c r="AB44" s="6">
        <v>0</v>
      </c>
      <c r="AC44" s="28"/>
      <c r="AD44" s="6">
        <f>AVERAGE(G44,J44,M44,P44,S44,V44,Y44,AB44)</f>
        <v>0.28125</v>
      </c>
      <c r="AE44" s="13" t="s">
        <v>238</v>
      </c>
      <c r="AF44" s="7"/>
    </row>
    <row r="45" spans="1:32" x14ac:dyDescent="0.25">
      <c r="A45" s="80" t="s">
        <v>281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</row>
    <row r="46" spans="1:32" ht="38.25" x14ac:dyDescent="0.25">
      <c r="A46" s="2" t="s">
        <v>53</v>
      </c>
      <c r="B46" s="2" t="s">
        <v>123</v>
      </c>
      <c r="C46" s="2" t="s">
        <v>54</v>
      </c>
      <c r="D46" s="2" t="s">
        <v>0</v>
      </c>
      <c r="E46" s="15" t="s">
        <v>14</v>
      </c>
      <c r="F46" s="15" t="s">
        <v>15</v>
      </c>
      <c r="G46" s="2" t="s">
        <v>78</v>
      </c>
      <c r="H46" s="2" t="s">
        <v>335</v>
      </c>
      <c r="I46" s="15" t="s">
        <v>16</v>
      </c>
      <c r="J46" s="2" t="s">
        <v>336</v>
      </c>
      <c r="K46" s="2" t="s">
        <v>327</v>
      </c>
      <c r="L46" s="15" t="s">
        <v>18</v>
      </c>
      <c r="M46" s="2" t="s">
        <v>337</v>
      </c>
      <c r="N46" s="2" t="s">
        <v>328</v>
      </c>
      <c r="O46" s="15" t="s">
        <v>20</v>
      </c>
      <c r="P46" s="2" t="s">
        <v>338</v>
      </c>
      <c r="Q46" s="2" t="s">
        <v>329</v>
      </c>
      <c r="R46" s="15" t="s">
        <v>22</v>
      </c>
      <c r="S46" s="2" t="s">
        <v>342</v>
      </c>
      <c r="T46" s="2" t="s">
        <v>330</v>
      </c>
      <c r="U46" s="15" t="s">
        <v>24</v>
      </c>
      <c r="V46" s="2" t="s">
        <v>339</v>
      </c>
      <c r="W46" s="2" t="s">
        <v>331</v>
      </c>
      <c r="X46" s="15" t="s">
        <v>26</v>
      </c>
      <c r="Y46" s="2" t="s">
        <v>340</v>
      </c>
      <c r="Z46" s="2" t="s">
        <v>332</v>
      </c>
      <c r="AA46" s="15" t="s">
        <v>28</v>
      </c>
      <c r="AB46" s="2" t="s">
        <v>341</v>
      </c>
      <c r="AC46" s="2" t="s">
        <v>333</v>
      </c>
      <c r="AD46" s="2" t="s">
        <v>334</v>
      </c>
      <c r="AE46" s="2" t="s">
        <v>1</v>
      </c>
      <c r="AF46" s="2" t="s">
        <v>2</v>
      </c>
    </row>
    <row r="47" spans="1:32" ht="121.5" x14ac:dyDescent="0.25">
      <c r="A47" s="19" t="s">
        <v>282</v>
      </c>
      <c r="B47" s="19" t="s">
        <v>283</v>
      </c>
      <c r="C47" s="3" t="s">
        <v>290</v>
      </c>
      <c r="D47" s="19" t="s">
        <v>294</v>
      </c>
      <c r="E47" s="3">
        <v>3</v>
      </c>
      <c r="F47" s="17">
        <v>3</v>
      </c>
      <c r="G47" s="6">
        <v>1</v>
      </c>
      <c r="H47" s="28">
        <f>G47/8</f>
        <v>0.125</v>
      </c>
      <c r="I47" s="17">
        <v>3</v>
      </c>
      <c r="J47" s="6">
        <v>1</v>
      </c>
      <c r="K47" s="28">
        <f>J47/8</f>
        <v>0.125</v>
      </c>
      <c r="L47" s="17">
        <v>3</v>
      </c>
      <c r="M47" s="6">
        <v>1</v>
      </c>
      <c r="N47" s="53">
        <f>M47/8</f>
        <v>0.125</v>
      </c>
      <c r="O47" s="17"/>
      <c r="P47" s="6">
        <v>0</v>
      </c>
      <c r="Q47" s="28"/>
      <c r="R47" s="17"/>
      <c r="S47" s="6">
        <v>0</v>
      </c>
      <c r="T47" s="28"/>
      <c r="U47" s="17"/>
      <c r="V47" s="6">
        <v>0</v>
      </c>
      <c r="W47" s="28"/>
      <c r="X47" s="17"/>
      <c r="Y47" s="6">
        <v>0</v>
      </c>
      <c r="Z47" s="28"/>
      <c r="AA47" s="17"/>
      <c r="AB47" s="6">
        <v>0</v>
      </c>
      <c r="AC47" s="28"/>
      <c r="AD47" s="6">
        <f>AVERAGE(G47,J47,M47,P47,S47,V47,Y47,AB47)</f>
        <v>0.375</v>
      </c>
      <c r="AE47" s="13" t="s">
        <v>238</v>
      </c>
      <c r="AF47" s="11"/>
    </row>
    <row r="48" spans="1:32" ht="94.5" x14ac:dyDescent="0.25">
      <c r="A48" s="19" t="s">
        <v>284</v>
      </c>
      <c r="B48" s="19" t="s">
        <v>285</v>
      </c>
      <c r="C48" s="3" t="s">
        <v>291</v>
      </c>
      <c r="D48" s="19" t="s">
        <v>295</v>
      </c>
      <c r="E48" s="3">
        <v>3</v>
      </c>
      <c r="F48" s="17">
        <v>3</v>
      </c>
      <c r="G48" s="6">
        <v>1</v>
      </c>
      <c r="H48" s="28">
        <f>G48/8</f>
        <v>0.125</v>
      </c>
      <c r="I48" s="17">
        <v>3</v>
      </c>
      <c r="J48" s="6">
        <v>1</v>
      </c>
      <c r="K48" s="28">
        <f>J48/8</f>
        <v>0.125</v>
      </c>
      <c r="L48" s="17">
        <v>3</v>
      </c>
      <c r="M48" s="6">
        <v>1</v>
      </c>
      <c r="N48" s="53">
        <f>M48/8</f>
        <v>0.125</v>
      </c>
      <c r="O48" s="17"/>
      <c r="P48" s="6">
        <v>0</v>
      </c>
      <c r="Q48" s="28"/>
      <c r="R48" s="17"/>
      <c r="S48" s="6">
        <v>0</v>
      </c>
      <c r="T48" s="28"/>
      <c r="U48" s="17"/>
      <c r="V48" s="6">
        <v>0</v>
      </c>
      <c r="W48" s="28"/>
      <c r="X48" s="17"/>
      <c r="Y48" s="6">
        <v>0</v>
      </c>
      <c r="Z48" s="28"/>
      <c r="AA48" s="17"/>
      <c r="AB48" s="6">
        <v>0</v>
      </c>
      <c r="AC48" s="28"/>
      <c r="AD48" s="6">
        <f>AVERAGE(G48,J48,M48,P48,S48,V48,Y48,AB48)</f>
        <v>0.375</v>
      </c>
      <c r="AE48" s="13" t="s">
        <v>238</v>
      </c>
      <c r="AF48" s="7"/>
    </row>
    <row r="49" spans="1:32" ht="94.5" x14ac:dyDescent="0.25">
      <c r="A49" s="19" t="s">
        <v>286</v>
      </c>
      <c r="B49" s="19" t="s">
        <v>287</v>
      </c>
      <c r="C49" s="3" t="s">
        <v>292</v>
      </c>
      <c r="D49" s="19" t="s">
        <v>296</v>
      </c>
      <c r="E49" s="3">
        <v>0</v>
      </c>
      <c r="F49" s="17">
        <v>1</v>
      </c>
      <c r="G49" s="6">
        <v>0.4</v>
      </c>
      <c r="H49" s="28">
        <f>G49/8</f>
        <v>0.05</v>
      </c>
      <c r="I49" s="17">
        <v>1</v>
      </c>
      <c r="J49" s="6">
        <v>1</v>
      </c>
      <c r="K49" s="28">
        <f>J49/8</f>
        <v>0.125</v>
      </c>
      <c r="L49" s="17">
        <v>1</v>
      </c>
      <c r="M49" s="6">
        <v>1</v>
      </c>
      <c r="N49" s="53">
        <f>M49/8</f>
        <v>0.125</v>
      </c>
      <c r="O49" s="17"/>
      <c r="P49" s="6">
        <v>0</v>
      </c>
      <c r="Q49" s="28"/>
      <c r="R49" s="17"/>
      <c r="S49" s="6">
        <v>0</v>
      </c>
      <c r="T49" s="28"/>
      <c r="U49" s="17"/>
      <c r="V49" s="6">
        <v>0</v>
      </c>
      <c r="W49" s="28"/>
      <c r="X49" s="17"/>
      <c r="Y49" s="6">
        <v>0</v>
      </c>
      <c r="Z49" s="28"/>
      <c r="AA49" s="17"/>
      <c r="AB49" s="6">
        <v>0</v>
      </c>
      <c r="AC49" s="28"/>
      <c r="AD49" s="6">
        <f>AVERAGE(G49,J49,M49,P49,S49,V49,Y49,AB49)</f>
        <v>0.3</v>
      </c>
      <c r="AE49" s="13" t="s">
        <v>238</v>
      </c>
      <c r="AF49" s="7"/>
    </row>
    <row r="50" spans="1:32" ht="67.5" x14ac:dyDescent="0.25">
      <c r="A50" s="19" t="s">
        <v>288</v>
      </c>
      <c r="B50" s="19" t="s">
        <v>289</v>
      </c>
      <c r="C50" s="3" t="s">
        <v>293</v>
      </c>
      <c r="D50" s="19" t="s">
        <v>297</v>
      </c>
      <c r="E50" s="3">
        <v>0</v>
      </c>
      <c r="F50" s="17">
        <v>250</v>
      </c>
      <c r="G50" s="6">
        <v>1</v>
      </c>
      <c r="H50" s="28">
        <f>G50/8</f>
        <v>0.125</v>
      </c>
      <c r="I50" s="17">
        <v>250</v>
      </c>
      <c r="J50" s="6">
        <v>1</v>
      </c>
      <c r="K50" s="28">
        <f>J50/8</f>
        <v>0.125</v>
      </c>
      <c r="L50" s="17">
        <v>250</v>
      </c>
      <c r="M50" s="6">
        <v>1</v>
      </c>
      <c r="N50" s="53">
        <f>M50/8</f>
        <v>0.125</v>
      </c>
      <c r="O50" s="17"/>
      <c r="P50" s="6">
        <v>0</v>
      </c>
      <c r="Q50" s="28"/>
      <c r="R50" s="17"/>
      <c r="S50" s="6">
        <v>0</v>
      </c>
      <c r="T50" s="28"/>
      <c r="U50" s="17"/>
      <c r="V50" s="6">
        <v>0</v>
      </c>
      <c r="W50" s="28"/>
      <c r="X50" s="17"/>
      <c r="Y50" s="6">
        <v>0</v>
      </c>
      <c r="Z50" s="28"/>
      <c r="AA50" s="17"/>
      <c r="AB50" s="6">
        <v>0</v>
      </c>
      <c r="AC50" s="28"/>
      <c r="AD50" s="6">
        <f>AVERAGE(G50,J50,M50,P50,S50,V50,Y50,AB50)</f>
        <v>0.375</v>
      </c>
      <c r="AE50" s="13" t="s">
        <v>238</v>
      </c>
      <c r="AF50" s="7"/>
    </row>
    <row r="51" spans="1:32" ht="27" customHeight="1" x14ac:dyDescent="0.25">
      <c r="A51" s="96" t="s">
        <v>310</v>
      </c>
      <c r="B51" s="97"/>
      <c r="C51" s="97"/>
      <c r="D51" s="97"/>
      <c r="E51" s="97"/>
      <c r="F51" s="98"/>
      <c r="G51" s="28">
        <f>AVERAGE(G47:G50,G43:G44,G35:G40,G27:G30,G20:G23,G13:G16)</f>
        <v>0.93624999999999992</v>
      </c>
      <c r="H51" s="28">
        <f>AVERAGE(H47:H50,H43:H44,H35:H40,H27:H30,H20:H23,H13:H16)</f>
        <v>0.11703124999999999</v>
      </c>
      <c r="I51" s="74">
        <f>AVERAGE(J47:J50,J43:J44,J35:J40,J27:J30,J20:J23,J13:J16)</f>
        <v>0.93958333333333333</v>
      </c>
      <c r="J51" s="75"/>
      <c r="K51" s="28">
        <f>AVERAGE(K47:K50,K43:K44,K35:K40,K27:K30,K20:K23,K13:K16)</f>
        <v>0.11744791666666667</v>
      </c>
      <c r="L51" s="84">
        <f>AVERAGE(M47:M50,M43:M44,M35:M40,M27:M30,M20:M23,M13:M16)</f>
        <v>0.97624999999999995</v>
      </c>
      <c r="M51" s="84"/>
      <c r="N51" s="53">
        <f>AVERAGE(N47:N50,N43:N44,N35:N40,N27:N30,N20:N23,N13:N16)</f>
        <v>0.12203124999999999</v>
      </c>
      <c r="O51" s="84">
        <f>AVERAGE(P47:P50,P43:P44,P35:P40,P27:P30,P20:P23,P13:P16)</f>
        <v>0</v>
      </c>
      <c r="P51" s="84"/>
      <c r="Q51" s="28"/>
      <c r="R51" s="84">
        <f>AVERAGE(S47:S50,S43:S44,S35:S40,S27:S30,S20:S23,S13:S16)</f>
        <v>0</v>
      </c>
      <c r="S51" s="84"/>
      <c r="T51" s="28"/>
      <c r="U51" s="84">
        <f>AVERAGE(V47:V50,V43:V44,V35:V40,V27:V30,V20:V23,V13:V16)</f>
        <v>0</v>
      </c>
      <c r="V51" s="84"/>
      <c r="W51" s="28"/>
      <c r="X51" s="84">
        <f>AVERAGE(Y47:Y50,Y43:Y44,Y35:Y40,Y27:Y30,Y20:Y23,Y13:Y16)</f>
        <v>0</v>
      </c>
      <c r="Y51" s="84"/>
      <c r="Z51" s="28"/>
      <c r="AA51" s="84">
        <f>AVERAGE(AB47:AB50,AB43:AB44,AB35:AB40,AB27:AB30,AB20:AB23,AB13:AB16)</f>
        <v>0</v>
      </c>
      <c r="AB51" s="84"/>
      <c r="AC51" s="28"/>
      <c r="AD51" s="6">
        <f>AVERAGE(AD47:AD50,AD43:AD44,AD35:AD40,AD27:AD30,AD20:AD23,AD13:AD16)</f>
        <v>0.35651041666666661</v>
      </c>
    </row>
    <row r="52" spans="1:32" x14ac:dyDescent="0.25">
      <c r="G52" s="45"/>
      <c r="H52" s="45"/>
    </row>
  </sheetData>
  <mergeCells count="27">
    <mergeCell ref="A41:AF41"/>
    <mergeCell ref="A45:AF45"/>
    <mergeCell ref="A31:AF31"/>
    <mergeCell ref="A24:AF24"/>
    <mergeCell ref="A25:AF25"/>
    <mergeCell ref="A33:AF33"/>
    <mergeCell ref="C3:AF3"/>
    <mergeCell ref="C4:AF4"/>
    <mergeCell ref="C5:AF5"/>
    <mergeCell ref="C6:AF6"/>
    <mergeCell ref="A32:AF32"/>
    <mergeCell ref="A18:AF18"/>
    <mergeCell ref="U51:V51"/>
    <mergeCell ref="X51:Y51"/>
    <mergeCell ref="AA51:AB51"/>
    <mergeCell ref="A1:B6"/>
    <mergeCell ref="A51:F51"/>
    <mergeCell ref="I51:J51"/>
    <mergeCell ref="L51:M51"/>
    <mergeCell ref="O51:P51"/>
    <mergeCell ref="R51:S51"/>
    <mergeCell ref="A17:AF17"/>
    <mergeCell ref="A8:AF8"/>
    <mergeCell ref="A10:AF10"/>
    <mergeCell ref="A9:AF9"/>
    <mergeCell ref="A11:AF11"/>
    <mergeCell ref="C1:AF2"/>
  </mergeCells>
  <conditionalFormatting sqref="G13 O51 R51 U51 X51 AD51 AA51 L51 G51 I51">
    <cfRule type="cellIs" dxfId="255" priority="237" operator="between">
      <formula>0.9</formula>
      <formula>1</formula>
    </cfRule>
    <cfRule type="cellIs" dxfId="254" priority="238" operator="between">
      <formula>0.7</formula>
      <formula>0.89</formula>
    </cfRule>
    <cfRule type="cellIs" dxfId="253" priority="239" operator="between">
      <formula>0.6</formula>
      <formula>0.69</formula>
    </cfRule>
    <cfRule type="cellIs" dxfId="252" priority="240" operator="between">
      <formula>0.01</formula>
      <formula>0.59</formula>
    </cfRule>
  </conditionalFormatting>
  <conditionalFormatting sqref="G43:G44">
    <cfRule type="cellIs" dxfId="251" priority="9" operator="between">
      <formula>0.9</formula>
      <formula>1</formula>
    </cfRule>
    <cfRule type="cellIs" dxfId="250" priority="10" operator="between">
      <formula>0.7</formula>
      <formula>0.89</formula>
    </cfRule>
    <cfRule type="cellIs" dxfId="249" priority="11" operator="between">
      <formula>0.6</formula>
      <formula>0.69</formula>
    </cfRule>
    <cfRule type="cellIs" dxfId="248" priority="12" operator="between">
      <formula>0.01</formula>
      <formula>0.59</formula>
    </cfRule>
  </conditionalFormatting>
  <conditionalFormatting sqref="G47:G50">
    <cfRule type="cellIs" dxfId="247" priority="5" operator="between">
      <formula>0.9</formula>
      <formula>1</formula>
    </cfRule>
    <cfRule type="cellIs" dxfId="246" priority="6" operator="between">
      <formula>0.7</formula>
      <formula>0.89</formula>
    </cfRule>
    <cfRule type="cellIs" dxfId="245" priority="7" operator="between">
      <formula>0.6</formula>
      <formula>0.69</formula>
    </cfRule>
    <cfRule type="cellIs" dxfId="244" priority="8" operator="between">
      <formula>0.01</formula>
      <formula>0.59</formula>
    </cfRule>
  </conditionalFormatting>
  <conditionalFormatting sqref="AD13">
    <cfRule type="cellIs" dxfId="243" priority="225" operator="between">
      <formula>0.9</formula>
      <formula>1</formula>
    </cfRule>
    <cfRule type="cellIs" dxfId="242" priority="226" operator="between">
      <formula>0.7</formula>
      <formula>0.89</formula>
    </cfRule>
    <cfRule type="cellIs" dxfId="241" priority="227" operator="between">
      <formula>0.6</formula>
      <formula>0.69</formula>
    </cfRule>
    <cfRule type="cellIs" dxfId="240" priority="228" operator="between">
      <formula>0.01</formula>
      <formula>0.59</formula>
    </cfRule>
  </conditionalFormatting>
  <conditionalFormatting sqref="AB13 Y13 V13 S13 P13 M13 J13">
    <cfRule type="cellIs" dxfId="239" priority="221" operator="between">
      <formula>0.9</formula>
      <formula>1</formula>
    </cfRule>
    <cfRule type="cellIs" dxfId="238" priority="222" operator="between">
      <formula>0.7</formula>
      <formula>0.89</formula>
    </cfRule>
    <cfRule type="cellIs" dxfId="237" priority="223" operator="between">
      <formula>0.6</formula>
      <formula>0.69</formula>
    </cfRule>
    <cfRule type="cellIs" dxfId="236" priority="224" operator="between">
      <formula>0.01</formula>
      <formula>0.59</formula>
    </cfRule>
  </conditionalFormatting>
  <conditionalFormatting sqref="AD14">
    <cfRule type="cellIs" dxfId="235" priority="217" operator="between">
      <formula>0.9</formula>
      <formula>1</formula>
    </cfRule>
    <cfRule type="cellIs" dxfId="234" priority="218" operator="between">
      <formula>0.7</formula>
      <formula>0.89</formula>
    </cfRule>
    <cfRule type="cellIs" dxfId="233" priority="219" operator="between">
      <formula>0.6</formula>
      <formula>0.69</formula>
    </cfRule>
    <cfRule type="cellIs" dxfId="232" priority="220" operator="between">
      <formula>0.01</formula>
      <formula>0.59</formula>
    </cfRule>
  </conditionalFormatting>
  <conditionalFormatting sqref="AB14 Y14 V14 S14 P14 M14 J14">
    <cfRule type="cellIs" dxfId="231" priority="213" operator="between">
      <formula>0.9</formula>
      <formula>1</formula>
    </cfRule>
    <cfRule type="cellIs" dxfId="230" priority="214" operator="between">
      <formula>0.7</formula>
      <formula>0.89</formula>
    </cfRule>
    <cfRule type="cellIs" dxfId="229" priority="215" operator="between">
      <formula>0.6</formula>
      <formula>0.69</formula>
    </cfRule>
    <cfRule type="cellIs" dxfId="228" priority="216" operator="between">
      <formula>0.01</formula>
      <formula>0.59</formula>
    </cfRule>
  </conditionalFormatting>
  <conditionalFormatting sqref="AD15">
    <cfRule type="cellIs" dxfId="227" priority="209" operator="between">
      <formula>0.9</formula>
      <formula>1</formula>
    </cfRule>
    <cfRule type="cellIs" dxfId="226" priority="210" operator="between">
      <formula>0.7</formula>
      <formula>0.89</formula>
    </cfRule>
    <cfRule type="cellIs" dxfId="225" priority="211" operator="between">
      <formula>0.6</formula>
      <formula>0.69</formula>
    </cfRule>
    <cfRule type="cellIs" dxfId="224" priority="212" operator="between">
      <formula>0.01</formula>
      <formula>0.59</formula>
    </cfRule>
  </conditionalFormatting>
  <conditionalFormatting sqref="AB15 Y15 V15 S15 P15 M15 J15">
    <cfRule type="cellIs" dxfId="223" priority="205" operator="between">
      <formula>0.9</formula>
      <formula>1</formula>
    </cfRule>
    <cfRule type="cellIs" dxfId="222" priority="206" operator="between">
      <formula>0.7</formula>
      <formula>0.89</formula>
    </cfRule>
    <cfRule type="cellIs" dxfId="221" priority="207" operator="between">
      <formula>0.6</formula>
      <formula>0.69</formula>
    </cfRule>
    <cfRule type="cellIs" dxfId="220" priority="208" operator="between">
      <formula>0.01</formula>
      <formula>0.59</formula>
    </cfRule>
  </conditionalFormatting>
  <conditionalFormatting sqref="AD16">
    <cfRule type="cellIs" dxfId="219" priority="201" operator="between">
      <formula>0.9</formula>
      <formula>1</formula>
    </cfRule>
    <cfRule type="cellIs" dxfId="218" priority="202" operator="between">
      <formula>0.7</formula>
      <formula>0.89</formula>
    </cfRule>
    <cfRule type="cellIs" dxfId="217" priority="203" operator="between">
      <formula>0.6</formula>
      <formula>0.69</formula>
    </cfRule>
    <cfRule type="cellIs" dxfId="216" priority="204" operator="between">
      <formula>0.01</formula>
      <formula>0.59</formula>
    </cfRule>
  </conditionalFormatting>
  <conditionalFormatting sqref="AB16 Y16 V16 S16 P16 M16 J16">
    <cfRule type="cellIs" dxfId="215" priority="197" operator="between">
      <formula>0.9</formula>
      <formula>1</formula>
    </cfRule>
    <cfRule type="cellIs" dxfId="214" priority="198" operator="between">
      <formula>0.7</formula>
      <formula>0.89</formula>
    </cfRule>
    <cfRule type="cellIs" dxfId="213" priority="199" operator="between">
      <formula>0.6</formula>
      <formula>0.69</formula>
    </cfRule>
    <cfRule type="cellIs" dxfId="212" priority="200" operator="between">
      <formula>0.01</formula>
      <formula>0.59</formula>
    </cfRule>
  </conditionalFormatting>
  <conditionalFormatting sqref="AD20">
    <cfRule type="cellIs" dxfId="211" priority="193" operator="between">
      <formula>0.9</formula>
      <formula>1</formula>
    </cfRule>
    <cfRule type="cellIs" dxfId="210" priority="194" operator="between">
      <formula>0.7</formula>
      <formula>0.89</formula>
    </cfRule>
    <cfRule type="cellIs" dxfId="209" priority="195" operator="between">
      <formula>0.6</formula>
      <formula>0.69</formula>
    </cfRule>
    <cfRule type="cellIs" dxfId="208" priority="196" operator="between">
      <formula>0.01</formula>
      <formula>0.59</formula>
    </cfRule>
  </conditionalFormatting>
  <conditionalFormatting sqref="AB20 Y20 V20 S20 P20 M20 J20">
    <cfRule type="cellIs" dxfId="207" priority="189" operator="between">
      <formula>0.9</formula>
      <formula>1</formula>
    </cfRule>
    <cfRule type="cellIs" dxfId="206" priority="190" operator="between">
      <formula>0.7</formula>
      <formula>0.89</formula>
    </cfRule>
    <cfRule type="cellIs" dxfId="205" priority="191" operator="between">
      <formula>0.6</formula>
      <formula>0.69</formula>
    </cfRule>
    <cfRule type="cellIs" dxfId="204" priority="192" operator="between">
      <formula>0.01</formula>
      <formula>0.59</formula>
    </cfRule>
  </conditionalFormatting>
  <conditionalFormatting sqref="AD21">
    <cfRule type="cellIs" dxfId="203" priority="185" operator="between">
      <formula>0.9</formula>
      <formula>1</formula>
    </cfRule>
    <cfRule type="cellIs" dxfId="202" priority="186" operator="between">
      <formula>0.7</formula>
      <formula>0.89</formula>
    </cfRule>
    <cfRule type="cellIs" dxfId="201" priority="187" operator="between">
      <formula>0.6</formula>
      <formula>0.69</formula>
    </cfRule>
    <cfRule type="cellIs" dxfId="200" priority="188" operator="between">
      <formula>0.01</formula>
      <formula>0.59</formula>
    </cfRule>
  </conditionalFormatting>
  <conditionalFormatting sqref="AB21 Y21 V21 S21 P21 M21 J21">
    <cfRule type="cellIs" dxfId="199" priority="181" operator="between">
      <formula>0.9</formula>
      <formula>1</formula>
    </cfRule>
    <cfRule type="cellIs" dxfId="198" priority="182" operator="between">
      <formula>0.7</formula>
      <formula>0.89</formula>
    </cfRule>
    <cfRule type="cellIs" dxfId="197" priority="183" operator="between">
      <formula>0.6</formula>
      <formula>0.69</formula>
    </cfRule>
    <cfRule type="cellIs" dxfId="196" priority="184" operator="between">
      <formula>0.01</formula>
      <formula>0.59</formula>
    </cfRule>
  </conditionalFormatting>
  <conditionalFormatting sqref="AD22">
    <cfRule type="cellIs" dxfId="195" priority="177" operator="between">
      <formula>0.9</formula>
      <formula>1</formula>
    </cfRule>
    <cfRule type="cellIs" dxfId="194" priority="178" operator="between">
      <formula>0.7</formula>
      <formula>0.89</formula>
    </cfRule>
    <cfRule type="cellIs" dxfId="193" priority="179" operator="between">
      <formula>0.6</formula>
      <formula>0.69</formula>
    </cfRule>
    <cfRule type="cellIs" dxfId="192" priority="180" operator="between">
      <formula>0.01</formula>
      <formula>0.59</formula>
    </cfRule>
  </conditionalFormatting>
  <conditionalFormatting sqref="AB22 Y22 V22 S22 P22 M22 J22">
    <cfRule type="cellIs" dxfId="191" priority="173" operator="between">
      <formula>0.9</formula>
      <formula>1</formula>
    </cfRule>
    <cfRule type="cellIs" dxfId="190" priority="174" operator="between">
      <formula>0.7</formula>
      <formula>0.89</formula>
    </cfRule>
    <cfRule type="cellIs" dxfId="189" priority="175" operator="between">
      <formula>0.6</formula>
      <formula>0.69</formula>
    </cfRule>
    <cfRule type="cellIs" dxfId="188" priority="176" operator="between">
      <formula>0.01</formula>
      <formula>0.59</formula>
    </cfRule>
  </conditionalFormatting>
  <conditionalFormatting sqref="AD23">
    <cfRule type="cellIs" dxfId="187" priority="169" operator="between">
      <formula>0.9</formula>
      <formula>1</formula>
    </cfRule>
    <cfRule type="cellIs" dxfId="186" priority="170" operator="between">
      <formula>0.7</formula>
      <formula>0.89</formula>
    </cfRule>
    <cfRule type="cellIs" dxfId="185" priority="171" operator="between">
      <formula>0.6</formula>
      <formula>0.69</formula>
    </cfRule>
    <cfRule type="cellIs" dxfId="184" priority="172" operator="between">
      <formula>0.01</formula>
      <formula>0.59</formula>
    </cfRule>
  </conditionalFormatting>
  <conditionalFormatting sqref="AB23 Y23 V23 S23 P23 M23 J23">
    <cfRule type="cellIs" dxfId="183" priority="165" operator="between">
      <formula>0.9</formula>
      <formula>1</formula>
    </cfRule>
    <cfRule type="cellIs" dxfId="182" priority="166" operator="between">
      <formula>0.7</formula>
      <formula>0.89</formula>
    </cfRule>
    <cfRule type="cellIs" dxfId="181" priority="167" operator="between">
      <formula>0.6</formula>
      <formula>0.69</formula>
    </cfRule>
    <cfRule type="cellIs" dxfId="180" priority="168" operator="between">
      <formula>0.01</formula>
      <formula>0.59</formula>
    </cfRule>
  </conditionalFormatting>
  <conditionalFormatting sqref="AD27">
    <cfRule type="cellIs" dxfId="179" priority="161" operator="between">
      <formula>0.9</formula>
      <formula>1</formula>
    </cfRule>
    <cfRule type="cellIs" dxfId="178" priority="162" operator="between">
      <formula>0.7</formula>
      <formula>0.89</formula>
    </cfRule>
    <cfRule type="cellIs" dxfId="177" priority="163" operator="between">
      <formula>0.6</formula>
      <formula>0.69</formula>
    </cfRule>
    <cfRule type="cellIs" dxfId="176" priority="164" operator="between">
      <formula>0.01</formula>
      <formula>0.59</formula>
    </cfRule>
  </conditionalFormatting>
  <conditionalFormatting sqref="AB27 Y27 V27 S27 P27 M27 J27">
    <cfRule type="cellIs" dxfId="175" priority="157" operator="between">
      <formula>0.9</formula>
      <formula>1</formula>
    </cfRule>
    <cfRule type="cellIs" dxfId="174" priority="158" operator="between">
      <formula>0.7</formula>
      <formula>0.89</formula>
    </cfRule>
    <cfRule type="cellIs" dxfId="173" priority="159" operator="between">
      <formula>0.6</formula>
      <formula>0.69</formula>
    </cfRule>
    <cfRule type="cellIs" dxfId="172" priority="160" operator="between">
      <formula>0.01</formula>
      <formula>0.59</formula>
    </cfRule>
  </conditionalFormatting>
  <conditionalFormatting sqref="AD28">
    <cfRule type="cellIs" dxfId="171" priority="153" operator="between">
      <formula>0.9</formula>
      <formula>1</formula>
    </cfRule>
    <cfRule type="cellIs" dxfId="170" priority="154" operator="between">
      <formula>0.7</formula>
      <formula>0.89</formula>
    </cfRule>
    <cfRule type="cellIs" dxfId="169" priority="155" operator="between">
      <formula>0.6</formula>
      <formula>0.69</formula>
    </cfRule>
    <cfRule type="cellIs" dxfId="168" priority="156" operator="between">
      <formula>0.01</formula>
      <formula>0.59</formula>
    </cfRule>
  </conditionalFormatting>
  <conditionalFormatting sqref="AB28 Y28 V28 S28 P28 M28 J28">
    <cfRule type="cellIs" dxfId="167" priority="149" operator="between">
      <formula>0.9</formula>
      <formula>1</formula>
    </cfRule>
    <cfRule type="cellIs" dxfId="166" priority="150" operator="between">
      <formula>0.7</formula>
      <formula>0.89</formula>
    </cfRule>
    <cfRule type="cellIs" dxfId="165" priority="151" operator="between">
      <formula>0.6</formula>
      <formula>0.69</formula>
    </cfRule>
    <cfRule type="cellIs" dxfId="164" priority="152" operator="between">
      <formula>0.01</formula>
      <formula>0.59</formula>
    </cfRule>
  </conditionalFormatting>
  <conditionalFormatting sqref="AD29">
    <cfRule type="cellIs" dxfId="163" priority="145" operator="between">
      <formula>0.9</formula>
      <formula>1</formula>
    </cfRule>
    <cfRule type="cellIs" dxfId="162" priority="146" operator="between">
      <formula>0.7</formula>
      <formula>0.89</formula>
    </cfRule>
    <cfRule type="cellIs" dxfId="161" priority="147" operator="between">
      <formula>0.6</formula>
      <formula>0.69</formula>
    </cfRule>
    <cfRule type="cellIs" dxfId="160" priority="148" operator="between">
      <formula>0.01</formula>
      <formula>0.59</formula>
    </cfRule>
  </conditionalFormatting>
  <conditionalFormatting sqref="AB29 Y29 V29 S29 P29 M29 J29">
    <cfRule type="cellIs" dxfId="159" priority="141" operator="between">
      <formula>0.9</formula>
      <formula>1</formula>
    </cfRule>
    <cfRule type="cellIs" dxfId="158" priority="142" operator="between">
      <formula>0.7</formula>
      <formula>0.89</formula>
    </cfRule>
    <cfRule type="cellIs" dxfId="157" priority="143" operator="between">
      <formula>0.6</formula>
      <formula>0.69</formula>
    </cfRule>
    <cfRule type="cellIs" dxfId="156" priority="144" operator="between">
      <formula>0.01</formula>
      <formula>0.59</formula>
    </cfRule>
  </conditionalFormatting>
  <conditionalFormatting sqref="AD30">
    <cfRule type="cellIs" dxfId="155" priority="137" operator="between">
      <formula>0.9</formula>
      <formula>1</formula>
    </cfRule>
    <cfRule type="cellIs" dxfId="154" priority="138" operator="between">
      <formula>0.7</formula>
      <formula>0.89</formula>
    </cfRule>
    <cfRule type="cellIs" dxfId="153" priority="139" operator="between">
      <formula>0.6</formula>
      <formula>0.69</formula>
    </cfRule>
    <cfRule type="cellIs" dxfId="152" priority="140" operator="between">
      <formula>0.01</formula>
      <formula>0.59</formula>
    </cfRule>
  </conditionalFormatting>
  <conditionalFormatting sqref="AB30 Y30 V30 S30 P30 M30 J30">
    <cfRule type="cellIs" dxfId="151" priority="133" operator="between">
      <formula>0.9</formula>
      <formula>1</formula>
    </cfRule>
    <cfRule type="cellIs" dxfId="150" priority="134" operator="between">
      <formula>0.7</formula>
      <formula>0.89</formula>
    </cfRule>
    <cfRule type="cellIs" dxfId="149" priority="135" operator="between">
      <formula>0.6</formula>
      <formula>0.69</formula>
    </cfRule>
    <cfRule type="cellIs" dxfId="148" priority="136" operator="between">
      <formula>0.01</formula>
      <formula>0.59</formula>
    </cfRule>
  </conditionalFormatting>
  <conditionalFormatting sqref="AD35">
    <cfRule type="cellIs" dxfId="147" priority="129" operator="between">
      <formula>0.9</formula>
      <formula>1</formula>
    </cfRule>
    <cfRule type="cellIs" dxfId="146" priority="130" operator="between">
      <formula>0.7</formula>
      <formula>0.89</formula>
    </cfRule>
    <cfRule type="cellIs" dxfId="145" priority="131" operator="between">
      <formula>0.6</formula>
      <formula>0.69</formula>
    </cfRule>
    <cfRule type="cellIs" dxfId="144" priority="132" operator="between">
      <formula>0.01</formula>
      <formula>0.59</formula>
    </cfRule>
  </conditionalFormatting>
  <conditionalFormatting sqref="AB35 Y35 V35 S35 P35 M35 J35">
    <cfRule type="cellIs" dxfId="143" priority="125" operator="between">
      <formula>0.9</formula>
      <formula>1</formula>
    </cfRule>
    <cfRule type="cellIs" dxfId="142" priority="126" operator="between">
      <formula>0.7</formula>
      <formula>0.89</formula>
    </cfRule>
    <cfRule type="cellIs" dxfId="141" priority="127" operator="between">
      <formula>0.6</formula>
      <formula>0.69</formula>
    </cfRule>
    <cfRule type="cellIs" dxfId="140" priority="128" operator="between">
      <formula>0.01</formula>
      <formula>0.59</formula>
    </cfRule>
  </conditionalFormatting>
  <conditionalFormatting sqref="AD36">
    <cfRule type="cellIs" dxfId="139" priority="121" operator="between">
      <formula>0.9</formula>
      <formula>1</formula>
    </cfRule>
    <cfRule type="cellIs" dxfId="138" priority="122" operator="between">
      <formula>0.7</formula>
      <formula>0.89</formula>
    </cfRule>
    <cfRule type="cellIs" dxfId="137" priority="123" operator="between">
      <formula>0.6</formula>
      <formula>0.69</formula>
    </cfRule>
    <cfRule type="cellIs" dxfId="136" priority="124" operator="between">
      <formula>0.01</formula>
      <formula>0.59</formula>
    </cfRule>
  </conditionalFormatting>
  <conditionalFormatting sqref="AB36 Y36 V36 S36 P36 M36 J36">
    <cfRule type="cellIs" dxfId="135" priority="117" operator="between">
      <formula>0.9</formula>
      <formula>1</formula>
    </cfRule>
    <cfRule type="cellIs" dxfId="134" priority="118" operator="between">
      <formula>0.7</formula>
      <formula>0.89</formula>
    </cfRule>
    <cfRule type="cellIs" dxfId="133" priority="119" operator="between">
      <formula>0.6</formula>
      <formula>0.69</formula>
    </cfRule>
    <cfRule type="cellIs" dxfId="132" priority="120" operator="between">
      <formula>0.01</formula>
      <formula>0.59</formula>
    </cfRule>
  </conditionalFormatting>
  <conditionalFormatting sqref="AD37">
    <cfRule type="cellIs" dxfId="131" priority="113" operator="between">
      <formula>0.9</formula>
      <formula>1</formula>
    </cfRule>
    <cfRule type="cellIs" dxfId="130" priority="114" operator="between">
      <formula>0.7</formula>
      <formula>0.89</formula>
    </cfRule>
    <cfRule type="cellIs" dxfId="129" priority="115" operator="between">
      <formula>0.6</formula>
      <formula>0.69</formula>
    </cfRule>
    <cfRule type="cellIs" dxfId="128" priority="116" operator="between">
      <formula>0.01</formula>
      <formula>0.59</formula>
    </cfRule>
  </conditionalFormatting>
  <conditionalFormatting sqref="AB37 Y37 V37 S37 P37 M37 J37">
    <cfRule type="cellIs" dxfId="127" priority="109" operator="between">
      <formula>0.9</formula>
      <formula>1</formula>
    </cfRule>
    <cfRule type="cellIs" dxfId="126" priority="110" operator="between">
      <formula>0.7</formula>
      <formula>0.89</formula>
    </cfRule>
    <cfRule type="cellIs" dxfId="125" priority="111" operator="between">
      <formula>0.6</formula>
      <formula>0.69</formula>
    </cfRule>
    <cfRule type="cellIs" dxfId="124" priority="112" operator="between">
      <formula>0.01</formula>
      <formula>0.59</formula>
    </cfRule>
  </conditionalFormatting>
  <conditionalFormatting sqref="AD38">
    <cfRule type="cellIs" dxfId="123" priority="105" operator="between">
      <formula>0.9</formula>
      <formula>1</formula>
    </cfRule>
    <cfRule type="cellIs" dxfId="122" priority="106" operator="between">
      <formula>0.7</formula>
      <formula>0.89</formula>
    </cfRule>
    <cfRule type="cellIs" dxfId="121" priority="107" operator="between">
      <formula>0.6</formula>
      <formula>0.69</formula>
    </cfRule>
    <cfRule type="cellIs" dxfId="120" priority="108" operator="between">
      <formula>0.01</formula>
      <formula>0.59</formula>
    </cfRule>
  </conditionalFormatting>
  <conditionalFormatting sqref="AB38 Y38 V38 S38 P38 M38 J38">
    <cfRule type="cellIs" dxfId="119" priority="101" operator="between">
      <formula>0.9</formula>
      <formula>1</formula>
    </cfRule>
    <cfRule type="cellIs" dxfId="118" priority="102" operator="between">
      <formula>0.7</formula>
      <formula>0.89</formula>
    </cfRule>
    <cfRule type="cellIs" dxfId="117" priority="103" operator="between">
      <formula>0.6</formula>
      <formula>0.69</formula>
    </cfRule>
    <cfRule type="cellIs" dxfId="116" priority="104" operator="between">
      <formula>0.01</formula>
      <formula>0.59</formula>
    </cfRule>
  </conditionalFormatting>
  <conditionalFormatting sqref="AD39">
    <cfRule type="cellIs" dxfId="115" priority="97" operator="between">
      <formula>0.9</formula>
      <formula>1</formula>
    </cfRule>
    <cfRule type="cellIs" dxfId="114" priority="98" operator="between">
      <formula>0.7</formula>
      <formula>0.89</formula>
    </cfRule>
    <cfRule type="cellIs" dxfId="113" priority="99" operator="between">
      <formula>0.6</formula>
      <formula>0.69</formula>
    </cfRule>
    <cfRule type="cellIs" dxfId="112" priority="100" operator="between">
      <formula>0.01</formula>
      <formula>0.59</formula>
    </cfRule>
  </conditionalFormatting>
  <conditionalFormatting sqref="AB39 Y39 V39 S39 P39 M39 J39">
    <cfRule type="cellIs" dxfId="111" priority="93" operator="between">
      <formula>0.9</formula>
      <formula>1</formula>
    </cfRule>
    <cfRule type="cellIs" dxfId="110" priority="94" operator="between">
      <formula>0.7</formula>
      <formula>0.89</formula>
    </cfRule>
    <cfRule type="cellIs" dxfId="109" priority="95" operator="between">
      <formula>0.6</formula>
      <formula>0.69</formula>
    </cfRule>
    <cfRule type="cellIs" dxfId="108" priority="96" operator="between">
      <formula>0.01</formula>
      <formula>0.59</formula>
    </cfRule>
  </conditionalFormatting>
  <conditionalFormatting sqref="AD40">
    <cfRule type="cellIs" dxfId="107" priority="89" operator="between">
      <formula>0.9</formula>
      <formula>1</formula>
    </cfRule>
    <cfRule type="cellIs" dxfId="106" priority="90" operator="between">
      <formula>0.7</formula>
      <formula>0.89</formula>
    </cfRule>
    <cfRule type="cellIs" dxfId="105" priority="91" operator="between">
      <formula>0.6</formula>
      <formula>0.69</formula>
    </cfRule>
    <cfRule type="cellIs" dxfId="104" priority="92" operator="between">
      <formula>0.01</formula>
      <formula>0.59</formula>
    </cfRule>
  </conditionalFormatting>
  <conditionalFormatting sqref="AB40 Y40 V40 S40 P40 M40 J40">
    <cfRule type="cellIs" dxfId="103" priority="85" operator="between">
      <formula>0.9</formula>
      <formula>1</formula>
    </cfRule>
    <cfRule type="cellIs" dxfId="102" priority="86" operator="between">
      <formula>0.7</formula>
      <formula>0.89</formula>
    </cfRule>
    <cfRule type="cellIs" dxfId="101" priority="87" operator="between">
      <formula>0.6</formula>
      <formula>0.69</formula>
    </cfRule>
    <cfRule type="cellIs" dxfId="100" priority="88" operator="between">
      <formula>0.01</formula>
      <formula>0.59</formula>
    </cfRule>
  </conditionalFormatting>
  <conditionalFormatting sqref="AD43">
    <cfRule type="cellIs" dxfId="99" priority="81" operator="between">
      <formula>0.9</formula>
      <formula>1</formula>
    </cfRule>
    <cfRule type="cellIs" dxfId="98" priority="82" operator="between">
      <formula>0.7</formula>
      <formula>0.89</formula>
    </cfRule>
    <cfRule type="cellIs" dxfId="97" priority="83" operator="between">
      <formula>0.6</formula>
      <formula>0.69</formula>
    </cfRule>
    <cfRule type="cellIs" dxfId="96" priority="84" operator="between">
      <formula>0.01</formula>
      <formula>0.59</formula>
    </cfRule>
  </conditionalFormatting>
  <conditionalFormatting sqref="AB43 Y43 V43 S43 P43 M43 J43">
    <cfRule type="cellIs" dxfId="95" priority="77" operator="between">
      <formula>0.9</formula>
      <formula>1</formula>
    </cfRule>
    <cfRule type="cellIs" dxfId="94" priority="78" operator="between">
      <formula>0.7</formula>
      <formula>0.89</formula>
    </cfRule>
    <cfRule type="cellIs" dxfId="93" priority="79" operator="between">
      <formula>0.6</formula>
      <formula>0.69</formula>
    </cfRule>
    <cfRule type="cellIs" dxfId="92" priority="80" operator="between">
      <formula>0.01</formula>
      <formula>0.59</formula>
    </cfRule>
  </conditionalFormatting>
  <conditionalFormatting sqref="AD44">
    <cfRule type="cellIs" dxfId="91" priority="73" operator="between">
      <formula>0.9</formula>
      <formula>1</formula>
    </cfRule>
    <cfRule type="cellIs" dxfId="90" priority="74" operator="between">
      <formula>0.7</formula>
      <formula>0.89</formula>
    </cfRule>
    <cfRule type="cellIs" dxfId="89" priority="75" operator="between">
      <formula>0.6</formula>
      <formula>0.69</formula>
    </cfRule>
    <cfRule type="cellIs" dxfId="88" priority="76" operator="between">
      <formula>0.01</formula>
      <formula>0.59</formula>
    </cfRule>
  </conditionalFormatting>
  <conditionalFormatting sqref="AB44 Y44 V44 S44 P44 M44 J44">
    <cfRule type="cellIs" dxfId="87" priority="69" operator="between">
      <formula>0.9</formula>
      <formula>1</formula>
    </cfRule>
    <cfRule type="cellIs" dxfId="86" priority="70" operator="between">
      <formula>0.7</formula>
      <formula>0.89</formula>
    </cfRule>
    <cfRule type="cellIs" dxfId="85" priority="71" operator="between">
      <formula>0.6</formula>
      <formula>0.69</formula>
    </cfRule>
    <cfRule type="cellIs" dxfId="84" priority="72" operator="between">
      <formula>0.01</formula>
      <formula>0.59</formula>
    </cfRule>
  </conditionalFormatting>
  <conditionalFormatting sqref="AD47">
    <cfRule type="cellIs" dxfId="83" priority="65" operator="between">
      <formula>0.9</formula>
      <formula>1</formula>
    </cfRule>
    <cfRule type="cellIs" dxfId="82" priority="66" operator="between">
      <formula>0.7</formula>
      <formula>0.89</formula>
    </cfRule>
    <cfRule type="cellIs" dxfId="81" priority="67" operator="between">
      <formula>0.6</formula>
      <formula>0.69</formula>
    </cfRule>
    <cfRule type="cellIs" dxfId="80" priority="68" operator="between">
      <formula>0.01</formula>
      <formula>0.59</formula>
    </cfRule>
  </conditionalFormatting>
  <conditionalFormatting sqref="AB47 Y47 V47 S47 P47 M47 J47">
    <cfRule type="cellIs" dxfId="79" priority="61" operator="between">
      <formula>0.9</formula>
      <formula>1</formula>
    </cfRule>
    <cfRule type="cellIs" dxfId="78" priority="62" operator="between">
      <formula>0.7</formula>
      <formula>0.89</formula>
    </cfRule>
    <cfRule type="cellIs" dxfId="77" priority="63" operator="between">
      <formula>0.6</formula>
      <formula>0.69</formula>
    </cfRule>
    <cfRule type="cellIs" dxfId="76" priority="64" operator="between">
      <formula>0.01</formula>
      <formula>0.59</formula>
    </cfRule>
  </conditionalFormatting>
  <conditionalFormatting sqref="AD48">
    <cfRule type="cellIs" dxfId="75" priority="57" operator="between">
      <formula>0.9</formula>
      <formula>1</formula>
    </cfRule>
    <cfRule type="cellIs" dxfId="74" priority="58" operator="between">
      <formula>0.7</formula>
      <formula>0.89</formula>
    </cfRule>
    <cfRule type="cellIs" dxfId="73" priority="59" operator="between">
      <formula>0.6</formula>
      <formula>0.69</formula>
    </cfRule>
    <cfRule type="cellIs" dxfId="72" priority="60" operator="between">
      <formula>0.01</formula>
      <formula>0.59</formula>
    </cfRule>
  </conditionalFormatting>
  <conditionalFormatting sqref="AB48 Y48 V48 S48 P48 M48 J48">
    <cfRule type="cellIs" dxfId="71" priority="53" operator="between">
      <formula>0.9</formula>
      <formula>1</formula>
    </cfRule>
    <cfRule type="cellIs" dxfId="70" priority="54" operator="between">
      <formula>0.7</formula>
      <formula>0.89</formula>
    </cfRule>
    <cfRule type="cellIs" dxfId="69" priority="55" operator="between">
      <formula>0.6</formula>
      <formula>0.69</formula>
    </cfRule>
    <cfRule type="cellIs" dxfId="68" priority="56" operator="between">
      <formula>0.01</formula>
      <formula>0.59</formula>
    </cfRule>
  </conditionalFormatting>
  <conditionalFormatting sqref="AD49">
    <cfRule type="cellIs" dxfId="67" priority="49" operator="between">
      <formula>0.9</formula>
      <formula>1</formula>
    </cfRule>
    <cfRule type="cellIs" dxfId="66" priority="50" operator="between">
      <formula>0.7</formula>
      <formula>0.89</formula>
    </cfRule>
    <cfRule type="cellIs" dxfId="65" priority="51" operator="between">
      <formula>0.6</formula>
      <formula>0.69</formula>
    </cfRule>
    <cfRule type="cellIs" dxfId="64" priority="52" operator="between">
      <formula>0.01</formula>
      <formula>0.59</formula>
    </cfRule>
  </conditionalFormatting>
  <conditionalFormatting sqref="AB49 Y49 V49 S49 P49 M49 J49">
    <cfRule type="cellIs" dxfId="63" priority="45" operator="between">
      <formula>0.9</formula>
      <formula>1</formula>
    </cfRule>
    <cfRule type="cellIs" dxfId="62" priority="46" operator="between">
      <formula>0.7</formula>
      <formula>0.89</formula>
    </cfRule>
    <cfRule type="cellIs" dxfId="61" priority="47" operator="between">
      <formula>0.6</formula>
      <formula>0.69</formula>
    </cfRule>
    <cfRule type="cellIs" dxfId="60" priority="48" operator="between">
      <formula>0.01</formula>
      <formula>0.59</formula>
    </cfRule>
  </conditionalFormatting>
  <conditionalFormatting sqref="AD50">
    <cfRule type="cellIs" dxfId="59" priority="41" operator="between">
      <formula>0.9</formula>
      <formula>1</formula>
    </cfRule>
    <cfRule type="cellIs" dxfId="58" priority="42" operator="between">
      <formula>0.7</formula>
      <formula>0.89</formula>
    </cfRule>
    <cfRule type="cellIs" dxfId="57" priority="43" operator="between">
      <formula>0.6</formula>
      <formula>0.69</formula>
    </cfRule>
    <cfRule type="cellIs" dxfId="56" priority="44" operator="between">
      <formula>0.01</formula>
      <formula>0.59</formula>
    </cfRule>
  </conditionalFormatting>
  <conditionalFormatting sqref="AB50 Y50 V50 S50 P50 M50 J50">
    <cfRule type="cellIs" dxfId="55" priority="37" operator="between">
      <formula>0.9</formula>
      <formula>1</formula>
    </cfRule>
    <cfRule type="cellIs" dxfId="54" priority="38" operator="between">
      <formula>0.7</formula>
      <formula>0.89</formula>
    </cfRule>
    <cfRule type="cellIs" dxfId="53" priority="39" operator="between">
      <formula>0.6</formula>
      <formula>0.69</formula>
    </cfRule>
    <cfRule type="cellIs" dxfId="52" priority="40" operator="between">
      <formula>0.01</formula>
      <formula>0.59</formula>
    </cfRule>
  </conditionalFormatting>
  <conditionalFormatting sqref="G14:G16">
    <cfRule type="cellIs" dxfId="51" priority="33" operator="between">
      <formula>0.9</formula>
      <formula>1</formula>
    </cfRule>
    <cfRule type="cellIs" dxfId="50" priority="34" operator="between">
      <formula>0.7</formula>
      <formula>0.89</formula>
    </cfRule>
    <cfRule type="cellIs" dxfId="49" priority="35" operator="between">
      <formula>0.6</formula>
      <formula>0.69</formula>
    </cfRule>
    <cfRule type="cellIs" dxfId="48" priority="36" operator="between">
      <formula>0.01</formula>
      <formula>0.59</formula>
    </cfRule>
  </conditionalFormatting>
  <conditionalFormatting sqref="G20">
    <cfRule type="cellIs" dxfId="47" priority="29" operator="between">
      <formula>0.9</formula>
      <formula>1</formula>
    </cfRule>
    <cfRule type="cellIs" dxfId="46" priority="30" operator="between">
      <formula>0.7</formula>
      <formula>0.89</formula>
    </cfRule>
    <cfRule type="cellIs" dxfId="45" priority="31" operator="between">
      <formula>0.6</formula>
      <formula>0.69</formula>
    </cfRule>
    <cfRule type="cellIs" dxfId="44" priority="32" operator="between">
      <formula>0.01</formula>
      <formula>0.59</formula>
    </cfRule>
  </conditionalFormatting>
  <conditionalFormatting sqref="G21:G22">
    <cfRule type="cellIs" dxfId="43" priority="25" operator="between">
      <formula>0.9</formula>
      <formula>1</formula>
    </cfRule>
    <cfRule type="cellIs" dxfId="42" priority="26" operator="between">
      <formula>0.7</formula>
      <formula>0.89</formula>
    </cfRule>
    <cfRule type="cellIs" dxfId="41" priority="27" operator="between">
      <formula>0.6</formula>
      <formula>0.69</formula>
    </cfRule>
    <cfRule type="cellIs" dxfId="40" priority="28" operator="between">
      <formula>0.01</formula>
      <formula>0.59</formula>
    </cfRule>
  </conditionalFormatting>
  <conditionalFormatting sqref="G23">
    <cfRule type="cellIs" dxfId="39" priority="21" operator="between">
      <formula>0.9</formula>
      <formula>1</formula>
    </cfRule>
    <cfRule type="cellIs" dxfId="38" priority="22" operator="between">
      <formula>0.7</formula>
      <formula>0.89</formula>
    </cfRule>
    <cfRule type="cellIs" dxfId="37" priority="23" operator="between">
      <formula>0.6</formula>
      <formula>0.69</formula>
    </cfRule>
    <cfRule type="cellIs" dxfId="36" priority="24" operator="between">
      <formula>0.01</formula>
      <formula>0.59</formula>
    </cfRule>
  </conditionalFormatting>
  <conditionalFormatting sqref="G27:G30">
    <cfRule type="cellIs" dxfId="35" priority="17" operator="between">
      <formula>0.9</formula>
      <formula>1</formula>
    </cfRule>
    <cfRule type="cellIs" dxfId="34" priority="18" operator="between">
      <formula>0.7</formula>
      <formula>0.89</formula>
    </cfRule>
    <cfRule type="cellIs" dxfId="33" priority="19" operator="between">
      <formula>0.6</formula>
      <formula>0.69</formula>
    </cfRule>
    <cfRule type="cellIs" dxfId="32" priority="20" operator="between">
      <formula>0.01</formula>
      <formula>0.59</formula>
    </cfRule>
  </conditionalFormatting>
  <conditionalFormatting sqref="G35:G40">
    <cfRule type="cellIs" dxfId="31" priority="13" operator="between">
      <formula>0.9</formula>
      <formula>1</formula>
    </cfRule>
    <cfRule type="cellIs" dxfId="30" priority="14" operator="between">
      <formula>0.7</formula>
      <formula>0.89</formula>
    </cfRule>
    <cfRule type="cellIs" dxfId="29" priority="15" operator="between">
      <formula>0.6</formula>
      <formula>0.69</formula>
    </cfRule>
    <cfRule type="cellIs" dxfId="28" priority="16" operator="between">
      <formula>0.01</formula>
      <formula>0.59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125" scale="91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6"/>
  <sheetViews>
    <sheetView zoomScaleNormal="100" workbookViewId="0">
      <selection sqref="A1:B6"/>
    </sheetView>
  </sheetViews>
  <sheetFormatPr baseColWidth="10" defaultColWidth="11.42578125" defaultRowHeight="13.5" x14ac:dyDescent="0.25"/>
  <cols>
    <col min="1" max="2" width="26.5703125" style="1" customWidth="1"/>
    <col min="3" max="3" width="14.42578125" style="25" customWidth="1"/>
    <col min="4" max="4" width="14" style="16" customWidth="1"/>
    <col min="5" max="5" width="16" style="26" customWidth="1"/>
    <col min="6" max="6" width="7" style="14" customWidth="1"/>
    <col min="7" max="7" width="12.42578125" style="1" customWidth="1"/>
    <col min="8" max="8" width="13.28515625" style="1" customWidth="1"/>
    <col min="9" max="9" width="6.5703125" style="14" customWidth="1"/>
    <col min="10" max="10" width="12.85546875" style="1" customWidth="1"/>
    <col min="11" max="11" width="12" style="1" customWidth="1"/>
    <col min="12" max="12" width="6.5703125" style="14" customWidth="1"/>
    <col min="13" max="13" width="12" style="1" customWidth="1"/>
    <col min="14" max="14" width="12.140625" style="1" customWidth="1"/>
    <col min="15" max="15" width="6.5703125" style="14" customWidth="1"/>
    <col min="16" max="16" width="12" style="1" customWidth="1"/>
    <col min="17" max="17" width="12.7109375" style="1" customWidth="1"/>
    <col min="18" max="18" width="6.5703125" style="14" customWidth="1"/>
    <col min="19" max="19" width="12.7109375" style="1" customWidth="1"/>
    <col min="20" max="20" width="12" style="1" customWidth="1"/>
    <col min="21" max="21" width="6.5703125" style="14" customWidth="1"/>
    <col min="22" max="22" width="11.5703125" style="1" customWidth="1"/>
    <col min="23" max="23" width="11.7109375" style="1" customWidth="1"/>
    <col min="24" max="24" width="6.5703125" style="14" customWidth="1"/>
    <col min="25" max="25" width="12" style="1" customWidth="1"/>
    <col min="26" max="26" width="12.7109375" style="1" customWidth="1"/>
    <col min="27" max="27" width="6.5703125" style="14" customWidth="1"/>
    <col min="28" max="28" width="13.28515625" style="1" customWidth="1"/>
    <col min="29" max="29" width="12.7109375" style="1" customWidth="1"/>
    <col min="30" max="30" width="15.5703125" style="1" customWidth="1"/>
    <col min="31" max="31" width="29.5703125" style="1" bestFit="1" customWidth="1"/>
    <col min="32" max="32" width="24.42578125" style="1" customWidth="1"/>
    <col min="33" max="33" width="11.42578125" style="1"/>
    <col min="34" max="35" width="12.42578125" style="1" bestFit="1" customWidth="1"/>
    <col min="36" max="16384" width="11.42578125" style="1"/>
  </cols>
  <sheetData>
    <row r="1" spans="1:32" ht="18" customHeight="1" x14ac:dyDescent="0.25">
      <c r="A1" s="76"/>
      <c r="B1" s="76"/>
      <c r="C1" s="64" t="s">
        <v>359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6"/>
    </row>
    <row r="2" spans="1:32" ht="18" customHeight="1" x14ac:dyDescent="0.25">
      <c r="A2" s="76"/>
      <c r="B2" s="76"/>
      <c r="C2" s="67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9"/>
    </row>
    <row r="3" spans="1:32" ht="18" customHeight="1" x14ac:dyDescent="0.25">
      <c r="A3" s="76"/>
      <c r="B3" s="76"/>
      <c r="C3" s="61" t="s">
        <v>312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3"/>
    </row>
    <row r="4" spans="1:32" ht="18" customHeight="1" x14ac:dyDescent="0.25">
      <c r="A4" s="76"/>
      <c r="B4" s="76"/>
      <c r="C4" s="61" t="s">
        <v>315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3"/>
    </row>
    <row r="5" spans="1:32" ht="18" customHeight="1" x14ac:dyDescent="0.25">
      <c r="A5" s="76"/>
      <c r="B5" s="76"/>
      <c r="C5" s="61" t="s">
        <v>313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3"/>
    </row>
    <row r="6" spans="1:32" ht="18" customHeight="1" x14ac:dyDescent="0.25">
      <c r="A6" s="76"/>
      <c r="B6" s="76"/>
      <c r="C6" s="61" t="s">
        <v>314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</row>
    <row r="8" spans="1:32" x14ac:dyDescent="0.25">
      <c r="A8" s="58" t="s">
        <v>298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60"/>
    </row>
    <row r="9" spans="1:32" ht="28.15" customHeight="1" x14ac:dyDescent="0.25">
      <c r="A9" s="91" t="s">
        <v>299</v>
      </c>
      <c r="B9" s="9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</row>
    <row r="10" spans="1:32" x14ac:dyDescent="0.25">
      <c r="A10" s="77" t="s">
        <v>300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9"/>
    </row>
    <row r="11" spans="1:32" x14ac:dyDescent="0.25">
      <c r="A11" s="80" t="s">
        <v>301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spans="1:32" ht="38.25" x14ac:dyDescent="0.25">
      <c r="A12" s="2" t="s">
        <v>53</v>
      </c>
      <c r="B12" s="2" t="s">
        <v>123</v>
      </c>
      <c r="C12" s="2" t="s">
        <v>54</v>
      </c>
      <c r="D12" s="2" t="s">
        <v>0</v>
      </c>
      <c r="E12" s="15" t="s">
        <v>14</v>
      </c>
      <c r="F12" s="15" t="s">
        <v>15</v>
      </c>
      <c r="G12" s="2" t="s">
        <v>78</v>
      </c>
      <c r="H12" s="2" t="s">
        <v>335</v>
      </c>
      <c r="I12" s="15" t="s">
        <v>16</v>
      </c>
      <c r="J12" s="2" t="s">
        <v>336</v>
      </c>
      <c r="K12" s="2" t="s">
        <v>327</v>
      </c>
      <c r="L12" s="15" t="s">
        <v>18</v>
      </c>
      <c r="M12" s="2" t="s">
        <v>337</v>
      </c>
      <c r="N12" s="2" t="s">
        <v>328</v>
      </c>
      <c r="O12" s="15" t="s">
        <v>20</v>
      </c>
      <c r="P12" s="2" t="s">
        <v>338</v>
      </c>
      <c r="Q12" s="2" t="s">
        <v>329</v>
      </c>
      <c r="R12" s="15" t="s">
        <v>22</v>
      </c>
      <c r="S12" s="2" t="s">
        <v>342</v>
      </c>
      <c r="T12" s="2" t="s">
        <v>330</v>
      </c>
      <c r="U12" s="15" t="s">
        <v>24</v>
      </c>
      <c r="V12" s="2" t="s">
        <v>339</v>
      </c>
      <c r="W12" s="2" t="s">
        <v>331</v>
      </c>
      <c r="X12" s="15" t="s">
        <v>26</v>
      </c>
      <c r="Y12" s="2" t="s">
        <v>340</v>
      </c>
      <c r="Z12" s="2" t="s">
        <v>332</v>
      </c>
      <c r="AA12" s="15" t="s">
        <v>28</v>
      </c>
      <c r="AB12" s="2" t="s">
        <v>341</v>
      </c>
      <c r="AC12" s="2" t="s">
        <v>333</v>
      </c>
      <c r="AD12" s="2" t="s">
        <v>334</v>
      </c>
      <c r="AE12" s="2" t="s">
        <v>1</v>
      </c>
      <c r="AF12" s="2" t="s">
        <v>2</v>
      </c>
    </row>
    <row r="13" spans="1:32" ht="54" x14ac:dyDescent="0.25">
      <c r="A13" s="5" t="s">
        <v>302</v>
      </c>
      <c r="B13" s="5" t="s">
        <v>303</v>
      </c>
      <c r="C13" s="3">
        <v>1</v>
      </c>
      <c r="D13" s="5" t="s">
        <v>306</v>
      </c>
      <c r="E13" s="3">
        <v>0</v>
      </c>
      <c r="F13" s="17">
        <v>1</v>
      </c>
      <c r="G13" s="6">
        <v>0.98</v>
      </c>
      <c r="H13" s="28">
        <f>G13/8</f>
        <v>0.1225</v>
      </c>
      <c r="I13" s="17">
        <v>1</v>
      </c>
      <c r="J13" s="6">
        <v>0.17</v>
      </c>
      <c r="K13" s="28">
        <f>J13/8</f>
        <v>2.1250000000000002E-2</v>
      </c>
      <c r="L13" s="17" t="s">
        <v>358</v>
      </c>
      <c r="M13" s="6">
        <v>1</v>
      </c>
      <c r="N13" s="53">
        <f>M13/8</f>
        <v>0.125</v>
      </c>
      <c r="O13" s="17"/>
      <c r="P13" s="6">
        <v>0</v>
      </c>
      <c r="Q13" s="28"/>
      <c r="R13" s="17"/>
      <c r="S13" s="6">
        <v>0</v>
      </c>
      <c r="T13" s="28"/>
      <c r="U13" s="17"/>
      <c r="V13" s="6">
        <v>0</v>
      </c>
      <c r="W13" s="28"/>
      <c r="X13" s="17"/>
      <c r="Y13" s="6">
        <v>0</v>
      </c>
      <c r="Z13" s="28"/>
      <c r="AA13" s="17"/>
      <c r="AB13" s="6">
        <v>0</v>
      </c>
      <c r="AC13" s="28"/>
      <c r="AD13" s="6">
        <f>AVERAGE(G13,J13,M13,P13,S13,V13,Y13,AB13)</f>
        <v>0.26874999999999999</v>
      </c>
      <c r="AE13" s="3" t="s">
        <v>308</v>
      </c>
      <c r="AF13" s="7"/>
    </row>
    <row r="14" spans="1:32" ht="54" x14ac:dyDescent="0.25">
      <c r="A14" s="5" t="s">
        <v>304</v>
      </c>
      <c r="B14" s="5" t="s">
        <v>305</v>
      </c>
      <c r="C14" s="3">
        <v>0.5</v>
      </c>
      <c r="D14" s="5" t="s">
        <v>307</v>
      </c>
      <c r="E14" s="3">
        <v>0.1</v>
      </c>
      <c r="F14" s="27">
        <v>0.1</v>
      </c>
      <c r="G14" s="6">
        <v>1</v>
      </c>
      <c r="H14" s="28">
        <f>G14/8</f>
        <v>0.125</v>
      </c>
      <c r="I14" s="17">
        <v>10</v>
      </c>
      <c r="J14" s="6">
        <v>0.81</v>
      </c>
      <c r="K14" s="28">
        <f>J14/8</f>
        <v>0.10125000000000001</v>
      </c>
      <c r="L14" s="27">
        <v>0.1</v>
      </c>
      <c r="M14" s="6">
        <v>0.67</v>
      </c>
      <c r="N14" s="53">
        <f>M14/8</f>
        <v>8.3750000000000005E-2</v>
      </c>
      <c r="O14" s="17"/>
      <c r="P14" s="6">
        <v>0</v>
      </c>
      <c r="Q14" s="28"/>
      <c r="R14" s="17"/>
      <c r="S14" s="6">
        <v>0</v>
      </c>
      <c r="T14" s="28"/>
      <c r="U14" s="17"/>
      <c r="V14" s="6">
        <v>0</v>
      </c>
      <c r="W14" s="28"/>
      <c r="X14" s="17"/>
      <c r="Y14" s="6">
        <v>0</v>
      </c>
      <c r="Z14" s="28"/>
      <c r="AA14" s="17"/>
      <c r="AB14" s="6">
        <v>0</v>
      </c>
      <c r="AC14" s="28"/>
      <c r="AD14" s="6">
        <f>AVERAGE(G14,J14,M14,P14,S14,V14,Y14,AB14)</f>
        <v>0.31</v>
      </c>
      <c r="AE14" s="3" t="s">
        <v>308</v>
      </c>
      <c r="AF14" s="7"/>
    </row>
    <row r="15" spans="1:32" ht="25.5" customHeight="1" x14ac:dyDescent="0.25">
      <c r="A15" s="87" t="s">
        <v>310</v>
      </c>
      <c r="B15" s="87"/>
      <c r="C15" s="87"/>
      <c r="D15" s="87"/>
      <c r="E15" s="87"/>
      <c r="F15" s="87"/>
      <c r="G15" s="6">
        <f>AVERAGE(G13:G14)</f>
        <v>0.99</v>
      </c>
      <c r="H15" s="28">
        <f>AVERAGE(H13:H14)</f>
        <v>0.12375</v>
      </c>
      <c r="I15" s="74">
        <f>AVERAGE(J13:J14)</f>
        <v>0.49000000000000005</v>
      </c>
      <c r="J15" s="75"/>
      <c r="K15" s="29">
        <f>AVERAGE(K13:K14)</f>
        <v>6.1250000000000006E-2</v>
      </c>
      <c r="L15" s="82">
        <f>AVERAGE(M13:M14)</f>
        <v>0.83499999999999996</v>
      </c>
      <c r="M15" s="83"/>
      <c r="N15" s="52">
        <f>AVERAGE(N13:N14)</f>
        <v>0.104375</v>
      </c>
      <c r="O15" s="82">
        <f>AVERAGE(P13:P14)</f>
        <v>0</v>
      </c>
      <c r="P15" s="83"/>
      <c r="Q15" s="48"/>
      <c r="R15" s="82">
        <f>AVERAGE(S13:S14)</f>
        <v>0</v>
      </c>
      <c r="S15" s="83"/>
      <c r="T15" s="48"/>
      <c r="U15" s="82">
        <f>AVERAGE(V13:V14)</f>
        <v>0</v>
      </c>
      <c r="V15" s="83"/>
      <c r="W15" s="48"/>
      <c r="X15" s="82">
        <f>AVERAGE(Y13:Y14)</f>
        <v>0</v>
      </c>
      <c r="Y15" s="83"/>
      <c r="Z15" s="48"/>
      <c r="AA15" s="82">
        <f>AVERAGE(AB13:AB14)</f>
        <v>0</v>
      </c>
      <c r="AB15" s="83"/>
      <c r="AC15" s="30"/>
      <c r="AD15" s="6">
        <f>AVERAGE(AD13:AD14)</f>
        <v>0.28937499999999999</v>
      </c>
    </row>
    <row r="16" spans="1:32" x14ac:dyDescent="0.25">
      <c r="G16" s="45"/>
      <c r="H16" s="45"/>
    </row>
  </sheetData>
  <mergeCells count="18">
    <mergeCell ref="A10:AF10"/>
    <mergeCell ref="A9:AF9"/>
    <mergeCell ref="A11:AF11"/>
    <mergeCell ref="R15:S15"/>
    <mergeCell ref="U15:V15"/>
    <mergeCell ref="X15:Y15"/>
    <mergeCell ref="AA15:AB15"/>
    <mergeCell ref="A15:F15"/>
    <mergeCell ref="L15:M15"/>
    <mergeCell ref="I15:J15"/>
    <mergeCell ref="O15:P15"/>
    <mergeCell ref="A8:AF8"/>
    <mergeCell ref="A1:B6"/>
    <mergeCell ref="C1:AF2"/>
    <mergeCell ref="C3:AF3"/>
    <mergeCell ref="C4:AF4"/>
    <mergeCell ref="C5:AF5"/>
    <mergeCell ref="C6:AF6"/>
  </mergeCells>
  <conditionalFormatting sqref="R15 U15 X15 AD14:AD15 AA15 O15 L15 G15 I15">
    <cfRule type="cellIs" dxfId="27" priority="33" operator="between">
      <formula>0.9</formula>
      <formula>1</formula>
    </cfRule>
    <cfRule type="cellIs" dxfId="26" priority="34" operator="between">
      <formula>0.7</formula>
      <formula>0.89</formula>
    </cfRule>
    <cfRule type="cellIs" dxfId="25" priority="35" operator="between">
      <formula>0.6</formula>
      <formula>0.69</formula>
    </cfRule>
    <cfRule type="cellIs" dxfId="24" priority="36" operator="between">
      <formula>0.01</formula>
      <formula>0.59</formula>
    </cfRule>
  </conditionalFormatting>
  <conditionalFormatting sqref="AB14 Y14 V14 S14 P14 M14 J14">
    <cfRule type="cellIs" dxfId="23" priority="29" operator="between">
      <formula>0.9</formula>
      <formula>1</formula>
    </cfRule>
    <cfRule type="cellIs" dxfId="22" priority="30" operator="between">
      <formula>0.7</formula>
      <formula>0.89</formula>
    </cfRule>
    <cfRule type="cellIs" dxfId="21" priority="31" operator="between">
      <formula>0.6</formula>
      <formula>0.69</formula>
    </cfRule>
    <cfRule type="cellIs" dxfId="20" priority="32" operator="between">
      <formula>0.01</formula>
      <formula>0.59</formula>
    </cfRule>
  </conditionalFormatting>
  <conditionalFormatting sqref="G14">
    <cfRule type="cellIs" dxfId="19" priority="25" operator="between">
      <formula>0.9</formula>
      <formula>1</formula>
    </cfRule>
    <cfRule type="cellIs" dxfId="18" priority="26" operator="between">
      <formula>0.7</formula>
      <formula>0.89</formula>
    </cfRule>
    <cfRule type="cellIs" dxfId="17" priority="27" operator="between">
      <formula>0.6</formula>
      <formula>0.69</formula>
    </cfRule>
    <cfRule type="cellIs" dxfId="16" priority="28" operator="between">
      <formula>0.01</formula>
      <formula>0.59</formula>
    </cfRule>
  </conditionalFormatting>
  <conditionalFormatting sqref="G13">
    <cfRule type="cellIs" dxfId="15" priority="13" operator="between">
      <formula>0.9</formula>
      <formula>1</formula>
    </cfRule>
    <cfRule type="cellIs" dxfId="14" priority="14" operator="between">
      <formula>0.7</formula>
      <formula>0.89</formula>
    </cfRule>
    <cfRule type="cellIs" dxfId="13" priority="15" operator="between">
      <formula>0.6</formula>
      <formula>0.69</formula>
    </cfRule>
    <cfRule type="cellIs" dxfId="12" priority="16" operator="between">
      <formula>0.01</formula>
      <formula>0.59</formula>
    </cfRule>
  </conditionalFormatting>
  <conditionalFormatting sqref="AD13">
    <cfRule type="cellIs" dxfId="11" priority="9" operator="between">
      <formula>0.9</formula>
      <formula>1</formula>
    </cfRule>
    <cfRule type="cellIs" dxfId="10" priority="10" operator="between">
      <formula>0.7</formula>
      <formula>0.89</formula>
    </cfRule>
    <cfRule type="cellIs" dxfId="9" priority="11" operator="between">
      <formula>0.6</formula>
      <formula>0.69</formula>
    </cfRule>
    <cfRule type="cellIs" dxfId="8" priority="12" operator="between">
      <formula>0.01</formula>
      <formula>0.59</formula>
    </cfRule>
  </conditionalFormatting>
  <conditionalFormatting sqref="AB13 Y13 V13 S13 P13 M13 J13">
    <cfRule type="cellIs" dxfId="7" priority="5" operator="between">
      <formula>0.9</formula>
      <formula>1</formula>
    </cfRule>
    <cfRule type="cellIs" dxfId="6" priority="6" operator="between">
      <formula>0.7</formula>
      <formula>0.89</formula>
    </cfRule>
    <cfRule type="cellIs" dxfId="5" priority="7" operator="between">
      <formula>0.6</formula>
      <formula>0.69</formula>
    </cfRule>
    <cfRule type="cellIs" dxfId="4" priority="8" operator="between">
      <formula>0.01</formula>
      <formula>0.59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125" scale="9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6"/>
  <sheetViews>
    <sheetView tabSelected="1" topLeftCell="A3" zoomScale="70" zoomScaleNormal="70" workbookViewId="0">
      <selection activeCell="W43" sqref="W43"/>
    </sheetView>
  </sheetViews>
  <sheetFormatPr baseColWidth="10" defaultColWidth="11.42578125" defaultRowHeight="15" x14ac:dyDescent="0.25"/>
  <cols>
    <col min="1" max="1" width="26.5703125" style="36" customWidth="1"/>
    <col min="2" max="2" width="25.85546875" style="36" customWidth="1"/>
    <col min="3" max="3" width="10.28515625" style="39" customWidth="1"/>
    <col min="4" max="4" width="10.28515625" style="38" customWidth="1"/>
    <col min="5" max="5" width="10.28515625" style="40" customWidth="1"/>
    <col min="6" max="6" width="10.42578125" style="37" customWidth="1"/>
    <col min="7" max="7" width="10.42578125" style="36" customWidth="1"/>
    <col min="8" max="8" width="10.42578125" style="37" customWidth="1"/>
    <col min="9" max="9" width="10.42578125" style="36" customWidth="1"/>
    <col min="10" max="10" width="10.42578125" style="37" customWidth="1"/>
    <col min="11" max="11" width="9.85546875" style="36" customWidth="1"/>
    <col min="12" max="12" width="6.5703125" style="37" customWidth="1"/>
    <col min="13" max="13" width="9.85546875" style="36" customWidth="1"/>
    <col min="14" max="14" width="6.5703125" style="37" customWidth="1"/>
    <col min="15" max="15" width="9.85546875" style="36" customWidth="1"/>
    <col min="16" max="16" width="6.5703125" style="37" customWidth="1"/>
    <col min="17" max="17" width="9.85546875" style="36" customWidth="1"/>
    <col min="18" max="18" width="6.5703125" style="37" customWidth="1"/>
    <col min="19" max="19" width="9.85546875" style="36" customWidth="1"/>
    <col min="20" max="20" width="6.5703125" style="37" customWidth="1"/>
    <col min="21" max="22" width="9.85546875" style="36" customWidth="1"/>
    <col min="23" max="23" width="29.5703125" style="36" bestFit="1" customWidth="1"/>
    <col min="24" max="24" width="24.42578125" style="36" customWidth="1"/>
    <col min="25" max="25" width="11.42578125" style="36"/>
    <col min="26" max="27" width="12.42578125" style="36" bestFit="1" customWidth="1"/>
    <col min="28" max="16384" width="11.42578125" style="36"/>
  </cols>
  <sheetData>
    <row r="1" spans="1:24" ht="18" customHeight="1" x14ac:dyDescent="0.25">
      <c r="A1" s="100"/>
      <c r="B1" s="100"/>
      <c r="C1" s="101" t="s">
        <v>359</v>
      </c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2" t="s">
        <v>311</v>
      </c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ht="18" customHeight="1" x14ac:dyDescent="0.25">
      <c r="A2" s="100"/>
      <c r="B2" s="100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24" ht="18" customHeight="1" x14ac:dyDescent="0.25">
      <c r="A3" s="100"/>
      <c r="B3" s="100"/>
      <c r="C3" s="101" t="s">
        <v>312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</row>
    <row r="4" spans="1:24" ht="18" customHeight="1" x14ac:dyDescent="0.25">
      <c r="A4" s="100"/>
      <c r="B4" s="100"/>
      <c r="C4" s="101" t="s">
        <v>315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</row>
    <row r="5" spans="1:24" ht="18" customHeight="1" x14ac:dyDescent="0.25">
      <c r="A5" s="100"/>
      <c r="B5" s="100"/>
      <c r="C5" s="101" t="s">
        <v>313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</row>
    <row r="6" spans="1:24" ht="18" customHeight="1" x14ac:dyDescent="0.25">
      <c r="A6" s="100"/>
      <c r="B6" s="100"/>
      <c r="C6" s="101" t="s">
        <v>314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</row>
    <row r="8" spans="1:24" ht="35.25" customHeight="1" x14ac:dyDescent="0.25">
      <c r="B8" s="99" t="s">
        <v>325</v>
      </c>
      <c r="C8" s="99"/>
      <c r="D8" s="99"/>
      <c r="E8" s="99"/>
      <c r="F8" s="99"/>
      <c r="G8" s="99"/>
      <c r="H8" s="99"/>
      <c r="I8" s="99"/>
      <c r="J8" s="99"/>
    </row>
    <row r="9" spans="1:24" ht="15" customHeight="1" x14ac:dyDescent="0.25">
      <c r="B9" s="44"/>
      <c r="C9" s="44"/>
      <c r="D9" s="44"/>
      <c r="E9" s="44"/>
      <c r="F9" s="44"/>
      <c r="G9" s="44"/>
      <c r="H9" s="44"/>
      <c r="I9" s="44"/>
      <c r="J9" s="44"/>
    </row>
    <row r="10" spans="1:24" x14ac:dyDescent="0.25">
      <c r="B10" s="41" t="s">
        <v>316</v>
      </c>
      <c r="C10" s="42">
        <v>2023</v>
      </c>
      <c r="D10" s="41">
        <v>2024</v>
      </c>
      <c r="E10" s="42">
        <v>2025</v>
      </c>
      <c r="F10" s="41">
        <v>2026</v>
      </c>
      <c r="G10" s="42">
        <v>2027</v>
      </c>
      <c r="H10" s="41">
        <v>2028</v>
      </c>
      <c r="I10" s="42">
        <v>2029</v>
      </c>
      <c r="J10" s="41">
        <v>2030</v>
      </c>
    </row>
    <row r="11" spans="1:24" x14ac:dyDescent="0.25">
      <c r="B11" s="41" t="s">
        <v>317</v>
      </c>
      <c r="C11" s="43">
        <f>'E1'!H46</f>
        <v>0.143375</v>
      </c>
      <c r="D11" s="43">
        <f>'E1'!K46</f>
        <v>0.1</v>
      </c>
      <c r="E11" s="43">
        <f>'E1'!N46</f>
        <v>0.10805555555555554</v>
      </c>
      <c r="F11" s="43">
        <f>'E1'!Q46</f>
        <v>0</v>
      </c>
      <c r="G11" s="43">
        <f>'E1'!T46</f>
        <v>0</v>
      </c>
      <c r="H11" s="43">
        <f>'E1'!W46</f>
        <v>0</v>
      </c>
      <c r="I11" s="43">
        <f>'E1'!Z46</f>
        <v>0</v>
      </c>
      <c r="J11" s="43">
        <f>'E1'!AC46</f>
        <v>0</v>
      </c>
    </row>
    <row r="12" spans="1:24" x14ac:dyDescent="0.25">
      <c r="B12" s="41" t="s">
        <v>318</v>
      </c>
      <c r="C12" s="43">
        <f>'E2'!H31</f>
        <v>0.10145833333333333</v>
      </c>
      <c r="D12" s="43">
        <f>'E2'!K31</f>
        <v>0.11937500000000001</v>
      </c>
      <c r="E12" s="43">
        <f>'E2'!N31</f>
        <v>0.11562500000000002</v>
      </c>
      <c r="F12" s="43">
        <f>'E2'!Q31</f>
        <v>0</v>
      </c>
      <c r="G12" s="43">
        <v>0</v>
      </c>
      <c r="H12" s="43">
        <f>'E2'!O31</f>
        <v>0</v>
      </c>
      <c r="I12" s="43">
        <f>'E2'!P31</f>
        <v>0</v>
      </c>
      <c r="J12" s="43">
        <f>'E2'!Q31</f>
        <v>0</v>
      </c>
    </row>
    <row r="13" spans="1:24" x14ac:dyDescent="0.25">
      <c r="B13" s="41" t="s">
        <v>319</v>
      </c>
      <c r="C13" s="43">
        <f>'E3'!H20</f>
        <v>0.125</v>
      </c>
      <c r="D13" s="43">
        <f>'E3'!K20</f>
        <v>0.125</v>
      </c>
      <c r="E13" s="43">
        <f>'E3'!N20</f>
        <v>0.125</v>
      </c>
      <c r="F13" s="43">
        <f>'E3'!Q20</f>
        <v>0</v>
      </c>
      <c r="G13" s="43">
        <f>'E3'!T20</f>
        <v>0</v>
      </c>
      <c r="H13" s="43">
        <f>'E3'!W20</f>
        <v>0</v>
      </c>
      <c r="I13" s="43">
        <f>'E3'!Z20</f>
        <v>0</v>
      </c>
      <c r="J13" s="43">
        <f>'E3'!AC20</f>
        <v>0</v>
      </c>
    </row>
    <row r="14" spans="1:24" x14ac:dyDescent="0.25">
      <c r="B14" s="41" t="s">
        <v>320</v>
      </c>
      <c r="C14" s="43">
        <f>'E4'!H25</f>
        <v>0.125</v>
      </c>
      <c r="D14" s="43">
        <f>'E4'!K25</f>
        <v>0.125</v>
      </c>
      <c r="E14" s="43">
        <f>'E4'!N25</f>
        <v>0.12482142857142857</v>
      </c>
      <c r="F14" s="43">
        <f>'E4'!O25</f>
        <v>0</v>
      </c>
      <c r="G14" s="43">
        <f>'E4'!T25</f>
        <v>0</v>
      </c>
      <c r="H14" s="43">
        <f>'E4'!W25</f>
        <v>0</v>
      </c>
      <c r="I14" s="43">
        <f>'E4'!Z25</f>
        <v>0</v>
      </c>
      <c r="J14" s="43">
        <f>'E4'!AC25</f>
        <v>0</v>
      </c>
    </row>
    <row r="15" spans="1:24" x14ac:dyDescent="0.25">
      <c r="B15" s="41" t="s">
        <v>321</v>
      </c>
      <c r="C15" s="43">
        <f>'E5'!H49</f>
        <v>8.6875000000000008E-2</v>
      </c>
      <c r="D15" s="43">
        <f>'E5'!K49</f>
        <v>0.11089285714285714</v>
      </c>
      <c r="E15" s="43">
        <f>'E5'!N49</f>
        <v>0.10830357142857143</v>
      </c>
      <c r="F15" s="43">
        <f>'E5'!O49</f>
        <v>0</v>
      </c>
      <c r="G15" s="43">
        <f>'E5'!T49</f>
        <v>0</v>
      </c>
      <c r="H15" s="43">
        <f>'E5'!W49</f>
        <v>0</v>
      </c>
      <c r="I15" s="43">
        <f>'E5'!Z49</f>
        <v>0</v>
      </c>
      <c r="J15" s="43">
        <f>'E5'!AC49</f>
        <v>0</v>
      </c>
    </row>
    <row r="16" spans="1:24" x14ac:dyDescent="0.25">
      <c r="B16" s="41" t="s">
        <v>322</v>
      </c>
      <c r="C16" s="43">
        <f>'E6'!H51</f>
        <v>0.11703124999999999</v>
      </c>
      <c r="D16" s="43">
        <f>'E6'!K51</f>
        <v>0.11744791666666667</v>
      </c>
      <c r="E16" s="43">
        <f>'E6'!N51</f>
        <v>0.12203124999999999</v>
      </c>
      <c r="F16" s="43">
        <f>'E6'!O51</f>
        <v>0</v>
      </c>
      <c r="G16" s="43">
        <f>'E6'!T51</f>
        <v>0</v>
      </c>
      <c r="H16" s="43">
        <f>'E6'!W51</f>
        <v>0</v>
      </c>
      <c r="I16" s="43">
        <f>'E6'!Z51</f>
        <v>0</v>
      </c>
      <c r="J16" s="43">
        <f>'E6'!AC51</f>
        <v>0</v>
      </c>
    </row>
    <row r="17" spans="2:10" x14ac:dyDescent="0.25">
      <c r="B17" s="41" t="s">
        <v>323</v>
      </c>
      <c r="C17" s="51">
        <f>'E7'!H15</f>
        <v>0.12375</v>
      </c>
      <c r="D17" s="43">
        <f>'E7'!K15</f>
        <v>6.1250000000000006E-2</v>
      </c>
      <c r="E17" s="43">
        <f>'E7'!N15</f>
        <v>0.104375</v>
      </c>
      <c r="F17" s="43">
        <f>'E7'!O15</f>
        <v>0</v>
      </c>
      <c r="G17" s="43">
        <f>'E7'!T15</f>
        <v>0</v>
      </c>
      <c r="H17" s="43">
        <f>'E7'!W15</f>
        <v>0</v>
      </c>
      <c r="I17" s="43">
        <f>'E7'!Z15</f>
        <v>0</v>
      </c>
      <c r="J17" s="43">
        <f>'E7'!AC15</f>
        <v>0</v>
      </c>
    </row>
    <row r="18" spans="2:10" x14ac:dyDescent="0.25">
      <c r="C18" s="46"/>
    </row>
    <row r="19" spans="2:10" ht="30.75" customHeight="1" x14ac:dyDescent="0.25"/>
    <row r="24" spans="2:10" x14ac:dyDescent="0.25">
      <c r="B24" s="41" t="s">
        <v>316</v>
      </c>
      <c r="C24" s="42">
        <v>2023</v>
      </c>
      <c r="D24" s="41">
        <v>2024</v>
      </c>
      <c r="E24" s="42">
        <v>2025</v>
      </c>
      <c r="F24" s="41">
        <v>2026</v>
      </c>
      <c r="G24" s="42">
        <v>2027</v>
      </c>
      <c r="H24" s="41">
        <v>2028</v>
      </c>
      <c r="I24" s="42">
        <v>2029</v>
      </c>
      <c r="J24" s="41">
        <v>2030</v>
      </c>
    </row>
    <row r="25" spans="2:10" ht="30" x14ac:dyDescent="0.25">
      <c r="B25" s="42" t="s">
        <v>324</v>
      </c>
      <c r="C25" s="43">
        <f>AVERAGE(C11:C17)</f>
        <v>0.11749851190476192</v>
      </c>
      <c r="D25" s="43">
        <f>AVERAGE(D11:D17)</f>
        <v>0.10842368197278911</v>
      </c>
      <c r="E25" s="43">
        <f>AVERAGE(E11:E17)</f>
        <v>0.11545882936507937</v>
      </c>
      <c r="F25" s="43">
        <f>AVERAGE(F11:F17)</f>
        <v>0</v>
      </c>
      <c r="G25" s="43">
        <f>AVERAGE(G11:G17)</f>
        <v>0</v>
      </c>
      <c r="H25" s="43">
        <f>AVERAGE(H11:H17)</f>
        <v>0</v>
      </c>
      <c r="I25" s="43">
        <f>AVERAGE(I11:I17)</f>
        <v>0</v>
      </c>
      <c r="J25" s="43">
        <f>AVERAGE(J11:J17)</f>
        <v>0</v>
      </c>
    </row>
    <row r="26" spans="2:10" ht="45" customHeight="1" x14ac:dyDescent="0.25">
      <c r="B26" s="99" t="s">
        <v>360</v>
      </c>
      <c r="C26" s="99"/>
      <c r="D26" s="99"/>
      <c r="E26" s="99"/>
      <c r="F26" s="99"/>
      <c r="G26" s="99"/>
      <c r="H26" s="99"/>
      <c r="I26" s="99"/>
      <c r="J26" s="99"/>
    </row>
    <row r="29" spans="2:10" ht="15" customHeight="1" x14ac:dyDescent="0.25"/>
    <row r="31" spans="2:10" ht="54" customHeight="1" x14ac:dyDescent="0.25"/>
    <row r="36" spans="2:10" x14ac:dyDescent="0.25">
      <c r="B36" s="57" t="s">
        <v>362</v>
      </c>
      <c r="C36" s="56">
        <v>2023</v>
      </c>
      <c r="D36" s="57">
        <v>2024</v>
      </c>
      <c r="E36" s="106">
        <v>2025</v>
      </c>
      <c r="F36" s="56">
        <v>2026</v>
      </c>
      <c r="G36" s="57">
        <v>2027</v>
      </c>
      <c r="H36" s="106">
        <v>2028</v>
      </c>
      <c r="I36" s="56">
        <v>2029</v>
      </c>
      <c r="J36" s="57">
        <v>2030</v>
      </c>
    </row>
    <row r="37" spans="2:10" x14ac:dyDescent="0.25">
      <c r="B37" s="57" t="s">
        <v>317</v>
      </c>
      <c r="C37" s="51">
        <v>1.1499999999999999</v>
      </c>
      <c r="D37" s="107">
        <v>0.8</v>
      </c>
      <c r="E37" s="107">
        <v>0.78</v>
      </c>
      <c r="F37" s="108"/>
      <c r="G37" s="109"/>
      <c r="H37" s="108"/>
      <c r="I37" s="109"/>
      <c r="J37" s="108"/>
    </row>
    <row r="38" spans="2:10" x14ac:dyDescent="0.25">
      <c r="B38" s="57" t="s">
        <v>318</v>
      </c>
      <c r="C38" s="51">
        <v>0.81</v>
      </c>
      <c r="D38" s="107">
        <v>0.96</v>
      </c>
      <c r="E38" s="107">
        <v>0.93</v>
      </c>
      <c r="F38" s="108"/>
      <c r="G38" s="109"/>
      <c r="H38" s="108"/>
      <c r="I38" s="109"/>
      <c r="J38" s="108"/>
    </row>
    <row r="39" spans="2:10" x14ac:dyDescent="0.25">
      <c r="B39" s="57" t="s">
        <v>319</v>
      </c>
      <c r="C39" s="51">
        <v>1</v>
      </c>
      <c r="D39" s="107">
        <v>1</v>
      </c>
      <c r="E39" s="107">
        <v>1</v>
      </c>
      <c r="F39" s="108"/>
      <c r="G39" s="109"/>
      <c r="H39" s="108"/>
      <c r="I39" s="109"/>
      <c r="J39" s="108"/>
    </row>
    <row r="40" spans="2:10" x14ac:dyDescent="0.25">
      <c r="B40" s="57" t="s">
        <v>320</v>
      </c>
      <c r="C40" s="51">
        <v>1</v>
      </c>
      <c r="D40" s="107">
        <v>1</v>
      </c>
      <c r="E40" s="107">
        <v>1</v>
      </c>
      <c r="F40" s="108"/>
      <c r="G40" s="109"/>
      <c r="H40" s="108"/>
      <c r="I40" s="109"/>
      <c r="J40" s="108"/>
    </row>
    <row r="41" spans="2:10" x14ac:dyDescent="0.25">
      <c r="B41" s="57" t="s">
        <v>321</v>
      </c>
      <c r="C41" s="51">
        <v>0.7</v>
      </c>
      <c r="D41" s="107">
        <v>0.89</v>
      </c>
      <c r="E41" s="107">
        <v>0.87</v>
      </c>
      <c r="F41" s="108"/>
      <c r="G41" s="109"/>
      <c r="H41" s="108"/>
      <c r="I41" s="109"/>
      <c r="J41" s="108"/>
    </row>
    <row r="42" spans="2:10" x14ac:dyDescent="0.25">
      <c r="B42" s="57" t="s">
        <v>322</v>
      </c>
      <c r="C42" s="51">
        <v>0.94</v>
      </c>
      <c r="D42" s="107">
        <v>0.94</v>
      </c>
      <c r="E42" s="107">
        <v>0.98</v>
      </c>
      <c r="F42" s="108"/>
      <c r="G42" s="109"/>
      <c r="H42" s="108"/>
      <c r="I42" s="109"/>
      <c r="J42" s="108"/>
    </row>
    <row r="43" spans="2:10" x14ac:dyDescent="0.25">
      <c r="B43" s="57" t="s">
        <v>323</v>
      </c>
      <c r="C43" s="51">
        <v>0.99</v>
      </c>
      <c r="D43" s="107">
        <v>0.49</v>
      </c>
      <c r="E43" s="107">
        <v>0.84</v>
      </c>
      <c r="F43" s="108"/>
      <c r="G43" s="109"/>
      <c r="H43" s="108"/>
      <c r="I43" s="109"/>
      <c r="J43" s="108"/>
    </row>
    <row r="44" spans="2:10" x14ac:dyDescent="0.25">
      <c r="B44" s="57" t="s">
        <v>363</v>
      </c>
      <c r="C44" s="111">
        <f>AVERAGE(C37:C43)</f>
        <v>0.94142857142857139</v>
      </c>
      <c r="D44" s="110">
        <f t="shared" ref="D44:E44" si="0">AVERAGE(D37:D43)</f>
        <v>0.86857142857142855</v>
      </c>
      <c r="E44" s="111">
        <f t="shared" si="0"/>
        <v>0.91428571428571437</v>
      </c>
      <c r="F44" s="108"/>
      <c r="G44" s="109"/>
      <c r="H44" s="108"/>
      <c r="I44" s="109"/>
      <c r="J44" s="108"/>
    </row>
    <row r="48" spans="2:10" x14ac:dyDescent="0.25">
      <c r="B48" s="103" t="s">
        <v>344</v>
      </c>
      <c r="C48" s="105"/>
      <c r="D48" s="103" t="s">
        <v>343</v>
      </c>
      <c r="E48" s="105"/>
    </row>
    <row r="49" spans="2:5" x14ac:dyDescent="0.25">
      <c r="B49" s="41" t="s">
        <v>317</v>
      </c>
      <c r="C49" s="50">
        <f>'E1'!AD46</f>
        <v>0.34687499999999999</v>
      </c>
      <c r="D49" s="112">
        <f>AVERAGE(C49:C55)</f>
        <v>0.3407302295918368</v>
      </c>
      <c r="E49" s="112"/>
    </row>
    <row r="50" spans="2:5" x14ac:dyDescent="0.25">
      <c r="B50" s="41" t="s">
        <v>318</v>
      </c>
      <c r="C50" s="50">
        <f>'E2'!AD31</f>
        <v>0.33645833333333336</v>
      </c>
      <c r="D50" s="112"/>
      <c r="E50" s="112"/>
    </row>
    <row r="51" spans="2:5" x14ac:dyDescent="0.25">
      <c r="B51" s="41" t="s">
        <v>319</v>
      </c>
      <c r="C51" s="50">
        <f>'E3'!AD20</f>
        <v>0.375</v>
      </c>
      <c r="D51" s="112"/>
      <c r="E51" s="112"/>
    </row>
    <row r="52" spans="2:5" x14ac:dyDescent="0.25">
      <c r="B52" s="41" t="s">
        <v>320</v>
      </c>
      <c r="C52" s="50">
        <f>'E4'!AD25</f>
        <v>0.37482142857142858</v>
      </c>
      <c r="D52" s="112"/>
      <c r="E52" s="112"/>
    </row>
    <row r="53" spans="2:5" x14ac:dyDescent="0.25">
      <c r="B53" s="41" t="s">
        <v>321</v>
      </c>
      <c r="C53" s="50">
        <f>'E5'!AD49</f>
        <v>0.30607142857142861</v>
      </c>
      <c r="D53" s="112"/>
      <c r="E53" s="112"/>
    </row>
    <row r="54" spans="2:5" x14ac:dyDescent="0.25">
      <c r="B54" s="41" t="s">
        <v>322</v>
      </c>
      <c r="C54" s="50">
        <f>'E6'!AD51</f>
        <v>0.35651041666666661</v>
      </c>
      <c r="D54" s="112"/>
      <c r="E54" s="112"/>
    </row>
    <row r="55" spans="2:5" x14ac:dyDescent="0.25">
      <c r="B55" s="41" t="s">
        <v>323</v>
      </c>
      <c r="C55" s="43">
        <f>'E7'!AD15</f>
        <v>0.28937499999999999</v>
      </c>
      <c r="D55" s="112"/>
      <c r="E55" s="112"/>
    </row>
    <row r="56" spans="2:5" x14ac:dyDescent="0.25">
      <c r="B56" s="103" t="s">
        <v>361</v>
      </c>
      <c r="C56" s="104"/>
      <c r="D56" s="104"/>
      <c r="E56" s="105"/>
    </row>
  </sheetData>
  <mergeCells count="13">
    <mergeCell ref="B56:E56"/>
    <mergeCell ref="B48:C48"/>
    <mergeCell ref="D48:E48"/>
    <mergeCell ref="D49:E55"/>
    <mergeCell ref="B26:J26"/>
    <mergeCell ref="B8:J8"/>
    <mergeCell ref="A1:B6"/>
    <mergeCell ref="C1:M2"/>
    <mergeCell ref="N1:X6"/>
    <mergeCell ref="C3:M3"/>
    <mergeCell ref="C4:M4"/>
    <mergeCell ref="C5:M5"/>
    <mergeCell ref="C6:M6"/>
  </mergeCells>
  <conditionalFormatting sqref="D49">
    <cfRule type="cellIs" dxfId="3" priority="1" operator="between">
      <formula>0.9</formula>
      <formula>1.5</formula>
    </cfRule>
    <cfRule type="cellIs" dxfId="2" priority="2" operator="between">
      <formula>0.7</formula>
      <formula>0.89</formula>
    </cfRule>
    <cfRule type="cellIs" dxfId="1" priority="3" operator="between">
      <formula>0.6</formula>
      <formula>0.69</formula>
    </cfRule>
    <cfRule type="cellIs" dxfId="0" priority="4" operator="between">
      <formula>0.01</formula>
      <formula>0.59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125" scale="91" fitToHeight="0" orientation="landscape" r:id="rId1"/>
  <ignoredErrors>
    <ignoredError sqref="F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E1</vt:lpstr>
      <vt:lpstr>E2</vt:lpstr>
      <vt:lpstr>E3</vt:lpstr>
      <vt:lpstr>E4</vt:lpstr>
      <vt:lpstr>E5</vt:lpstr>
      <vt:lpstr>E6</vt:lpstr>
      <vt:lpstr>E7</vt:lpstr>
      <vt:lpstr>Consolidado de avance anual</vt:lpstr>
      <vt:lpstr>'Consolidado de avance anual'!Títulos_a_imprimir</vt:lpstr>
      <vt:lpstr>'E1'!Títulos_a_imprimir</vt:lpstr>
      <vt:lpstr>'E2'!Títulos_a_imprimir</vt:lpstr>
      <vt:lpstr>'E3'!Títulos_a_imprimir</vt:lpstr>
      <vt:lpstr>'E4'!Títulos_a_imprimir</vt:lpstr>
      <vt:lpstr>'E5'!Títulos_a_imprimir</vt:lpstr>
      <vt:lpstr>'E6'!Títulos_a_imprimir</vt:lpstr>
      <vt:lpstr>'E7'!Títulos_a_imprimir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</dc:creator>
  <cp:lastModifiedBy>USUARIO</cp:lastModifiedBy>
  <cp:lastPrinted>2017-09-12T16:16:13Z</cp:lastPrinted>
  <dcterms:created xsi:type="dcterms:W3CDTF">2012-12-26T21:38:55Z</dcterms:created>
  <dcterms:modified xsi:type="dcterms:W3CDTF">2026-04-08T14:55:10Z</dcterms:modified>
</cp:coreProperties>
</file>